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I-XII 20. BD BIH" sheetId="1" r:id="rId1"/>
  </sheets>
  <definedNames/>
  <calcPr fullCalcOnLoad="1"/>
</workbook>
</file>

<file path=xl/sharedStrings.xml><?xml version="1.0" encoding="utf-8"?>
<sst xmlns="http://schemas.openxmlformats.org/spreadsheetml/2006/main" count="1512" uniqueCount="65">
  <si>
    <t>Red     broj</t>
  </si>
  <si>
    <r>
      <t xml:space="preserve">Aplikacija                               </t>
    </r>
    <r>
      <rPr>
        <sz val="9"/>
        <rFont val="Arial"/>
        <family val="2"/>
      </rPr>
      <t>obilježja</t>
    </r>
  </si>
  <si>
    <t>2008.</t>
  </si>
  <si>
    <t>2009.</t>
  </si>
  <si>
    <t>JANUAR</t>
  </si>
  <si>
    <t>FEBRUAR</t>
  </si>
  <si>
    <t>1.</t>
  </si>
  <si>
    <t>Lica koja traže posao                                          - stanje na kraju mjeseca</t>
  </si>
  <si>
    <t>2.</t>
  </si>
  <si>
    <t>3.</t>
  </si>
  <si>
    <t>4.</t>
  </si>
  <si>
    <t>5.</t>
  </si>
  <si>
    <t xml:space="preserve">        MATERIJALNO PRAVNA ZAŠTITA</t>
  </si>
  <si>
    <t>6.</t>
  </si>
  <si>
    <t>Broj korisnika novčane naknade</t>
  </si>
  <si>
    <t xml:space="preserve">Broj lica kojima je prestao radni odnos </t>
  </si>
  <si>
    <t xml:space="preserve">Broj lica zaposlenih  sa evidencije </t>
  </si>
  <si>
    <t xml:space="preserve">Broj prijavljenih potreba za radnicima </t>
  </si>
  <si>
    <t xml:space="preserve">Novoprijavljena lica koja traže posao   </t>
  </si>
  <si>
    <t xml:space="preserve">poređenje sa prethodnim mjesecom </t>
  </si>
  <si>
    <t>poređenje sa istim periodom prethodne godine</t>
  </si>
  <si>
    <t>UKUPNO ZA POSMATRANI PERIOD</t>
  </si>
  <si>
    <t>POREĐENJE SA ISTIM PERIODOM PRETHODNE GODINE (UKUPNO)</t>
  </si>
  <si>
    <t>BROJ</t>
  </si>
  <si>
    <t>%</t>
  </si>
  <si>
    <t>MART</t>
  </si>
  <si>
    <t>APRIL</t>
  </si>
  <si>
    <t>MAJ</t>
  </si>
  <si>
    <t>JUNI</t>
  </si>
  <si>
    <t>JULI</t>
  </si>
  <si>
    <t>BRČKO DISTRIKT BOSNE I HERCEGOVINE</t>
  </si>
  <si>
    <t>AVGUST</t>
  </si>
  <si>
    <t>SEPTEMBAR</t>
  </si>
  <si>
    <t>OKTOBAR</t>
  </si>
  <si>
    <t>NOVEMBAR</t>
  </si>
  <si>
    <t>DECEMBAR</t>
  </si>
  <si>
    <t>povećanje za 1.962</t>
  </si>
  <si>
    <t>povećanje za 8</t>
  </si>
  <si>
    <t>PREGLED STANJA TRŽIŠTA RADA ZA JANUAR - DECEMBAR 2008. GODINE U BRČKO DISTRIKTU BIH</t>
  </si>
  <si>
    <t>PREGLED STANJA TRŽIŠTA RADA ZA JANUAR - DECEMBAR 2009. GODINE U BRČKO DISTRIKTU BIH</t>
  </si>
  <si>
    <t>2010.</t>
  </si>
  <si>
    <t>PREGLED STANJA TRŽIŠTA RADA ZA JANUAR - DECEMBAR 2010. GODINE U BRČKO DISTRIKTU BIH</t>
  </si>
  <si>
    <t>Napomena: *Podatak za Brčko Distrikt BiH za oktobar, novembar i decembar 2010. godine odnosi se na izvještajni period</t>
  </si>
  <si>
    <t>2011.</t>
  </si>
  <si>
    <t>Napomena: *Podaci za Brčko Distrikt BiH za juli, avgust, septembar i oktobar 2011.odnose se na izvještajni period</t>
  </si>
  <si>
    <t>PREGLED STANJA TRŽIŠTA RADA ZA JANUAR - DECEMBAR 2011. GODINE U BRČKO DISTRIKTU BIH</t>
  </si>
  <si>
    <t>2012.</t>
  </si>
  <si>
    <t>PREGLED STANJA TRŽIŠTA RADA ZA JANUAR - DECEMBAR 2012. GODINE U BRČKO DISTRIKTU BIH</t>
  </si>
  <si>
    <t>Napomena: Podaci o broju lica kojima je prestao radni odnos za Brčko distrikt BiH odnose se na izvještajni period.</t>
  </si>
  <si>
    <t>2013.</t>
  </si>
  <si>
    <t>PREGLED STANJA TRŽIŠTA RADA ZA JANUAR - DECEMBAR 2013. GODINE U BRČKO DISTRIKTU BIH</t>
  </si>
  <si>
    <t>2014.</t>
  </si>
  <si>
    <t>PREGLED STANJA TRŽIŠTA RADA ZA JANUAR - DECEMBAR 2014. GODINE U BRČKO DISTRIKTU BIH</t>
  </si>
  <si>
    <t>2015.</t>
  </si>
  <si>
    <t>2016.</t>
  </si>
  <si>
    <t>PREGLE+A195:AD219D STANJA TRŽIŠTA RADA ZA JANUAR - DECEMBAR 2015. GODINE U BRČKO DISTRIKTU BIH</t>
  </si>
  <si>
    <t>PREGLED STANJA TRŽIŠTA RADA ZA JANUAR - DECEMBAR 2016. GODINE U BRČKO DISTRIKTU BIH</t>
  </si>
  <si>
    <t>2017.</t>
  </si>
  <si>
    <t>PREGLED STANJA TRŽIŠTA RADA ZA JANUAR - DECEMBAR 2017. GODINE U BRČKO DISTRIKTU BIH</t>
  </si>
  <si>
    <t>2018.</t>
  </si>
  <si>
    <t>PREGLED STANJA TRŽIŠTA RADA ZA JANUAR - DECEMBAR 2018. GODINE U BRČKO DISTRIKTU BIH</t>
  </si>
  <si>
    <t>PREGLED STANJA TRŽIŠTA RADA ZA JANUAR - DECEMBAR 2019. GODINE U BRČKO DISTRIKTU BIH</t>
  </si>
  <si>
    <t>2019.</t>
  </si>
  <si>
    <t>2020.</t>
  </si>
  <si>
    <t>PREGLED STANJA TRŽIŠTA RADA ZA JANUAR - AVGUST 2020. GODINE U BRČKO DISTRIKTU BIH</t>
  </si>
</sst>
</file>

<file path=xl/styles.xml><?xml version="1.0" encoding="utf-8"?>
<styleSheet xmlns="http://schemas.openxmlformats.org/spreadsheetml/2006/main">
  <numFmts count="34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%"/>
    <numFmt numFmtId="186" formatCode="[$-141A]d\.\ mmmm\ yyyy"/>
    <numFmt numFmtId="187" formatCode="0.0"/>
    <numFmt numFmtId="188" formatCode="0.000%"/>
    <numFmt numFmtId="189" formatCode="[$-141A]dddd\,\ d\.\ mmmm\ yyyy\."/>
  </numFmts>
  <fonts count="56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color indexed="10"/>
      <name val="Arial"/>
      <family val="2"/>
    </font>
    <font>
      <b/>
      <sz val="8"/>
      <color indexed="10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double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double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4" fillId="34" borderId="16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3" fontId="1" fillId="34" borderId="1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3" fontId="6" fillId="34" borderId="13" xfId="0" applyNumberFormat="1" applyFont="1" applyFill="1" applyBorder="1" applyAlignment="1">
      <alignment horizontal="center" vertical="center"/>
    </xf>
    <xf numFmtId="3" fontId="6" fillId="35" borderId="21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/>
    </xf>
    <xf numFmtId="0" fontId="11" fillId="0" borderId="18" xfId="0" applyFont="1" applyBorder="1" applyAlignment="1">
      <alignment/>
    </xf>
    <xf numFmtId="3" fontId="12" fillId="34" borderId="16" xfId="0" applyNumberFormat="1" applyFont="1" applyFill="1" applyBorder="1" applyAlignment="1">
      <alignment horizontal="center" vertical="center" wrapText="1"/>
    </xf>
    <xf numFmtId="3" fontId="6" fillId="34" borderId="22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0" fontId="10" fillId="34" borderId="16" xfId="0" applyNumberFormat="1" applyFont="1" applyFill="1" applyBorder="1" applyAlignment="1">
      <alignment horizontal="center" vertical="center"/>
    </xf>
    <xf numFmtId="10" fontId="13" fillId="0" borderId="19" xfId="0" applyNumberFormat="1" applyFont="1" applyFill="1" applyBorder="1" applyAlignment="1">
      <alignment horizontal="center" vertical="center"/>
    </xf>
    <xf numFmtId="10" fontId="13" fillId="0" borderId="20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35" borderId="21" xfId="0" applyNumberFormat="1" applyFont="1" applyFill="1" applyBorder="1" applyAlignment="1">
      <alignment horizontal="center" vertical="center"/>
    </xf>
    <xf numFmtId="3" fontId="3" fillId="35" borderId="23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/>
    </xf>
    <xf numFmtId="3" fontId="3" fillId="0" borderId="24" xfId="0" applyNumberFormat="1" applyFont="1" applyFill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10" fontId="13" fillId="0" borderId="25" xfId="0" applyNumberFormat="1" applyFont="1" applyFill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3" fontId="15" fillId="34" borderId="16" xfId="0" applyNumberFormat="1" applyFont="1" applyFill="1" applyBorder="1" applyAlignment="1">
      <alignment horizontal="center" vertical="center" wrapText="1"/>
    </xf>
    <xf numFmtId="10" fontId="16" fillId="34" borderId="16" xfId="0" applyNumberFormat="1" applyFont="1" applyFill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8" fillId="0" borderId="0" xfId="0" applyFont="1" applyAlignment="1">
      <alignment/>
    </xf>
    <xf numFmtId="3" fontId="17" fillId="0" borderId="15" xfId="0" applyNumberFormat="1" applyFont="1" applyBorder="1" applyAlignment="1">
      <alignment horizontal="center" vertical="center"/>
    </xf>
    <xf numFmtId="3" fontId="6" fillId="36" borderId="13" xfId="0" applyNumberFormat="1" applyFont="1" applyFill="1" applyBorder="1" applyAlignment="1">
      <alignment horizontal="center" vertical="center"/>
    </xf>
    <xf numFmtId="3" fontId="3" fillId="36" borderId="21" xfId="0" applyNumberFormat="1" applyFont="1" applyFill="1" applyBorder="1" applyAlignment="1">
      <alignment horizontal="center" vertical="center"/>
    </xf>
    <xf numFmtId="3" fontId="6" fillId="36" borderId="21" xfId="0" applyNumberFormat="1" applyFont="1" applyFill="1" applyBorder="1" applyAlignment="1">
      <alignment horizontal="center" vertical="center"/>
    </xf>
    <xf numFmtId="3" fontId="3" fillId="36" borderId="23" xfId="0" applyNumberFormat="1" applyFont="1" applyFill="1" applyBorder="1" applyAlignment="1">
      <alignment horizontal="center" vertical="center"/>
    </xf>
    <xf numFmtId="3" fontId="3" fillId="37" borderId="25" xfId="0" applyNumberFormat="1" applyFont="1" applyFill="1" applyBorder="1" applyAlignment="1">
      <alignment horizontal="center" vertical="center"/>
    </xf>
    <xf numFmtId="10" fontId="13" fillId="37" borderId="26" xfId="0" applyNumberFormat="1" applyFont="1" applyFill="1" applyBorder="1" applyAlignment="1">
      <alignment horizontal="center" vertical="center"/>
    </xf>
    <xf numFmtId="3" fontId="3" fillId="37" borderId="20" xfId="0" applyNumberFormat="1" applyFont="1" applyFill="1" applyBorder="1" applyAlignment="1">
      <alignment horizontal="center" vertical="center"/>
    </xf>
    <xf numFmtId="10" fontId="13" fillId="37" borderId="24" xfId="0" applyNumberFormat="1" applyFont="1" applyFill="1" applyBorder="1" applyAlignment="1">
      <alignment horizontal="center" vertical="center"/>
    </xf>
    <xf numFmtId="10" fontId="12" fillId="36" borderId="27" xfId="0" applyNumberFormat="1" applyFont="1" applyFill="1" applyBorder="1" applyAlignment="1">
      <alignment horizontal="center" vertical="center" wrapText="1"/>
    </xf>
    <xf numFmtId="10" fontId="11" fillId="36" borderId="27" xfId="0" applyNumberFormat="1" applyFont="1" applyFill="1" applyBorder="1" applyAlignment="1">
      <alignment horizontal="center" vertical="center" wrapText="1"/>
    </xf>
    <xf numFmtId="3" fontId="10" fillId="34" borderId="13" xfId="0" applyNumberFormat="1" applyFont="1" applyFill="1" applyBorder="1" applyAlignment="1">
      <alignment horizontal="center" vertical="center"/>
    </xf>
    <xf numFmtId="3" fontId="10" fillId="0" borderId="25" xfId="0" applyNumberFormat="1" applyFont="1" applyFill="1" applyBorder="1" applyAlignment="1">
      <alignment horizontal="center" vertical="center"/>
    </xf>
    <xf numFmtId="3" fontId="10" fillId="0" borderId="20" xfId="0" applyNumberFormat="1" applyFont="1" applyFill="1" applyBorder="1" applyAlignment="1">
      <alignment horizontal="center" vertical="center"/>
    </xf>
    <xf numFmtId="3" fontId="10" fillId="35" borderId="21" xfId="0" applyNumberFormat="1" applyFont="1" applyFill="1" applyBorder="1" applyAlignment="1">
      <alignment horizontal="center" vertical="center"/>
    </xf>
    <xf numFmtId="3" fontId="10" fillId="35" borderId="23" xfId="0" applyNumberFormat="1" applyFont="1" applyFill="1" applyBorder="1" applyAlignment="1">
      <alignment horizontal="center" vertical="center"/>
    </xf>
    <xf numFmtId="3" fontId="10" fillId="36" borderId="13" xfId="0" applyNumberFormat="1" applyFont="1" applyFill="1" applyBorder="1" applyAlignment="1">
      <alignment horizontal="center" vertical="center"/>
    </xf>
    <xf numFmtId="3" fontId="10" fillId="37" borderId="25" xfId="0" applyNumberFormat="1" applyFont="1" applyFill="1" applyBorder="1" applyAlignment="1">
      <alignment horizontal="center" vertical="center"/>
    </xf>
    <xf numFmtId="3" fontId="10" fillId="36" borderId="21" xfId="0" applyNumberFormat="1" applyFont="1" applyFill="1" applyBorder="1" applyAlignment="1">
      <alignment horizontal="center" vertical="center"/>
    </xf>
    <xf numFmtId="3" fontId="10" fillId="36" borderId="23" xfId="0" applyNumberFormat="1" applyFont="1" applyFill="1" applyBorder="1" applyAlignment="1">
      <alignment horizontal="center" vertical="center"/>
    </xf>
    <xf numFmtId="3" fontId="10" fillId="0" borderId="19" xfId="0" applyNumberFormat="1" applyFont="1" applyFill="1" applyBorder="1" applyAlignment="1">
      <alignment horizontal="center" vertical="center"/>
    </xf>
    <xf numFmtId="3" fontId="15" fillId="0" borderId="15" xfId="0" applyNumberFormat="1" applyFont="1" applyBorder="1" applyAlignment="1">
      <alignment horizontal="center" vertical="center"/>
    </xf>
    <xf numFmtId="10" fontId="18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0" fillId="36" borderId="28" xfId="0" applyNumberFormat="1" applyFont="1" applyFill="1" applyBorder="1" applyAlignment="1">
      <alignment horizontal="center" vertical="center"/>
    </xf>
    <xf numFmtId="3" fontId="6" fillId="36" borderId="28" xfId="0" applyNumberFormat="1" applyFont="1" applyFill="1" applyBorder="1" applyAlignment="1">
      <alignment horizontal="center" vertical="center"/>
    </xf>
    <xf numFmtId="10" fontId="13" fillId="0" borderId="29" xfId="0" applyNumberFormat="1" applyFont="1" applyFill="1" applyBorder="1" applyAlignment="1">
      <alignment horizontal="center" vertical="center"/>
    </xf>
    <xf numFmtId="3" fontId="16" fillId="35" borderId="23" xfId="0" applyNumberFormat="1" applyFont="1" applyFill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54" fillId="35" borderId="23" xfId="0" applyNumberFormat="1" applyFont="1" applyFill="1" applyBorder="1" applyAlignment="1">
      <alignment horizontal="center" vertical="center"/>
    </xf>
    <xf numFmtId="3" fontId="54" fillId="36" borderId="23" xfId="0" applyNumberFormat="1" applyFont="1" applyFill="1" applyBorder="1" applyAlignment="1">
      <alignment horizontal="center" vertical="center"/>
    </xf>
    <xf numFmtId="3" fontId="12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 vertical="center"/>
    </xf>
    <xf numFmtId="0" fontId="5" fillId="0" borderId="0" xfId="0" applyFont="1" applyAlignment="1">
      <alignment/>
    </xf>
    <xf numFmtId="3" fontId="5" fillId="0" borderId="14" xfId="0" applyNumberFormat="1" applyFont="1" applyBorder="1" applyAlignment="1">
      <alignment horizontal="center" vertical="center"/>
    </xf>
    <xf numFmtId="3" fontId="55" fillId="35" borderId="23" xfId="0" applyNumberFormat="1" applyFont="1" applyFill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" vertical="center"/>
    </xf>
    <xf numFmtId="10" fontId="2" fillId="0" borderId="0" xfId="0" applyNumberFormat="1" applyFont="1" applyAlignment="1">
      <alignment/>
    </xf>
    <xf numFmtId="0" fontId="3" fillId="0" borderId="0" xfId="0" applyFont="1" applyAlignment="1">
      <alignment/>
    </xf>
    <xf numFmtId="3" fontId="13" fillId="37" borderId="25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textRotation="90" wrapText="1"/>
    </xf>
    <xf numFmtId="0" fontId="11" fillId="0" borderId="31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35" borderId="13" xfId="0" applyFont="1" applyFill="1" applyBorder="1" applyAlignment="1">
      <alignment horizontal="center" vertical="center" wrapText="1"/>
    </xf>
    <xf numFmtId="0" fontId="0" fillId="0" borderId="32" xfId="0" applyBorder="1" applyAlignment="1">
      <alignment wrapText="1"/>
    </xf>
    <xf numFmtId="0" fontId="3" fillId="0" borderId="3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6" borderId="33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36" borderId="35" xfId="0" applyFont="1" applyFill="1" applyBorder="1" applyAlignment="1">
      <alignment horizontal="center" vertical="center" wrapText="1"/>
    </xf>
    <xf numFmtId="0" fontId="3" fillId="36" borderId="36" xfId="0" applyFont="1" applyFill="1" applyBorder="1" applyAlignment="1">
      <alignment horizontal="center" vertical="center" wrapText="1"/>
    </xf>
    <xf numFmtId="0" fontId="0" fillId="0" borderId="36" xfId="0" applyBorder="1" applyAlignment="1">
      <alignment wrapText="1"/>
    </xf>
    <xf numFmtId="3" fontId="12" fillId="34" borderId="16" xfId="0" applyNumberFormat="1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1" fillId="38" borderId="37" xfId="0" applyFont="1" applyFill="1" applyBorder="1" applyAlignment="1">
      <alignment horizontal="center" wrapText="1"/>
    </xf>
    <xf numFmtId="0" fontId="0" fillId="38" borderId="37" xfId="0" applyFill="1" applyBorder="1" applyAlignment="1">
      <alignment wrapText="1"/>
    </xf>
    <xf numFmtId="0" fontId="3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0" fillId="0" borderId="38" xfId="0" applyBorder="1" applyAlignment="1">
      <alignment wrapText="1"/>
    </xf>
    <xf numFmtId="0" fontId="12" fillId="35" borderId="21" xfId="0" applyFont="1" applyFill="1" applyBorder="1" applyAlignment="1">
      <alignment wrapText="1"/>
    </xf>
    <xf numFmtId="0" fontId="11" fillId="35" borderId="31" xfId="0" applyFont="1" applyFill="1" applyBorder="1" applyAlignment="1">
      <alignment wrapText="1"/>
    </xf>
    <xf numFmtId="0" fontId="11" fillId="35" borderId="10" xfId="0" applyFont="1" applyFill="1" applyBorder="1" applyAlignment="1">
      <alignment wrapText="1"/>
    </xf>
    <xf numFmtId="0" fontId="13" fillId="35" borderId="35" xfId="0" applyFont="1" applyFill="1" applyBorder="1" applyAlignment="1">
      <alignment wrapText="1"/>
    </xf>
    <xf numFmtId="0" fontId="14" fillId="0" borderId="39" xfId="0" applyFont="1" applyBorder="1" applyAlignment="1">
      <alignment wrapText="1"/>
    </xf>
    <xf numFmtId="0" fontId="14" fillId="0" borderId="16" xfId="0" applyFont="1" applyBorder="1" applyAlignment="1">
      <alignment wrapText="1"/>
    </xf>
    <xf numFmtId="0" fontId="14" fillId="0" borderId="22" xfId="0" applyFont="1" applyBorder="1" applyAlignment="1">
      <alignment wrapText="1"/>
    </xf>
    <xf numFmtId="0" fontId="0" fillId="0" borderId="22" xfId="0" applyBorder="1" applyAlignment="1">
      <alignment horizontal="center" vertical="center" wrapText="1"/>
    </xf>
    <xf numFmtId="0" fontId="10" fillId="35" borderId="35" xfId="0" applyFont="1" applyFill="1" applyBorder="1" applyAlignment="1">
      <alignment wrapText="1"/>
    </xf>
    <xf numFmtId="0" fontId="0" fillId="0" borderId="39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34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75"/>
  <sheetViews>
    <sheetView tabSelected="1" zoomScaleSheetLayoutView="87" workbookViewId="0" topLeftCell="A330">
      <selection activeCell="N358" sqref="N358"/>
    </sheetView>
  </sheetViews>
  <sheetFormatPr defaultColWidth="9.140625" defaultRowHeight="12.75"/>
  <cols>
    <col min="1" max="1" width="2.140625" style="0" customWidth="1"/>
    <col min="2" max="2" width="4.7109375" style="0" customWidth="1"/>
    <col min="3" max="3" width="7.8515625" style="0" customWidth="1"/>
    <col min="4" max="4" width="6.421875" style="0" customWidth="1"/>
    <col min="5" max="6" width="5.7109375" style="0" customWidth="1"/>
    <col min="7" max="7" width="6.57421875" style="0" bestFit="1" customWidth="1"/>
    <col min="8" max="8" width="5.8515625" style="0" customWidth="1"/>
    <col min="9" max="9" width="5.7109375" style="0" customWidth="1"/>
    <col min="10" max="10" width="6.00390625" style="0" customWidth="1"/>
    <col min="11" max="11" width="6.57421875" style="0" bestFit="1" customWidth="1"/>
    <col min="12" max="12" width="5.8515625" style="0" customWidth="1"/>
    <col min="13" max="13" width="6.57421875" style="0" bestFit="1" customWidth="1"/>
    <col min="14" max="14" width="5.7109375" style="0" customWidth="1"/>
    <col min="15" max="15" width="6.140625" style="0" bestFit="1" customWidth="1"/>
    <col min="16" max="16" width="6.140625" style="0" customWidth="1"/>
    <col min="17" max="17" width="6.57421875" style="0" bestFit="1" customWidth="1"/>
    <col min="18" max="18" width="5.8515625" style="0" customWidth="1"/>
    <col min="19" max="19" width="6.57421875" style="0" bestFit="1" customWidth="1"/>
    <col min="20" max="20" width="5.7109375" style="0" customWidth="1"/>
    <col min="21" max="21" width="6.57421875" style="0" bestFit="1" customWidth="1"/>
    <col min="22" max="22" width="5.7109375" style="0" customWidth="1"/>
    <col min="23" max="23" width="6.28125" style="0" bestFit="1" customWidth="1"/>
    <col min="24" max="24" width="5.7109375" style="0" customWidth="1"/>
    <col min="25" max="25" width="6.28125" style="0" bestFit="1" customWidth="1"/>
    <col min="26" max="26" width="6.140625" style="0" customWidth="1"/>
    <col min="27" max="27" width="6.140625" style="0" bestFit="1" customWidth="1"/>
    <col min="28" max="28" width="8.00390625" style="0" customWidth="1"/>
    <col min="29" max="29" width="8.140625" style="0" customWidth="1"/>
    <col min="30" max="30" width="6.140625" style="0" bestFit="1" customWidth="1"/>
    <col min="31" max="31" width="11.28125" style="0" bestFit="1" customWidth="1"/>
  </cols>
  <sheetData>
    <row r="1" spans="1:30" ht="27.75" customHeight="1" hidden="1" thickBot="1" thickTop="1">
      <c r="A1" s="107" t="s">
        <v>38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</row>
    <row r="2" spans="4:14" ht="14.25" hidden="1" thickBot="1" thickTop="1">
      <c r="D2" s="6"/>
      <c r="F2" s="6"/>
      <c r="H2" s="6"/>
      <c r="J2" s="6"/>
      <c r="L2" s="6"/>
      <c r="N2" s="6"/>
    </row>
    <row r="3" spans="1:30" ht="13.5" hidden="1" thickBot="1">
      <c r="A3" s="89" t="s">
        <v>0</v>
      </c>
      <c r="B3" s="109" t="s">
        <v>1</v>
      </c>
      <c r="C3" s="111"/>
      <c r="D3" s="93" t="s">
        <v>2</v>
      </c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112"/>
      <c r="AB3" s="113" t="s">
        <v>21</v>
      </c>
      <c r="AC3" s="121"/>
      <c r="AD3" s="122"/>
    </row>
    <row r="4" spans="1:30" ht="18" customHeight="1" hidden="1" thickBot="1" thickTop="1">
      <c r="A4" s="89"/>
      <c r="B4" s="110"/>
      <c r="C4" s="89"/>
      <c r="D4" s="95" t="s">
        <v>4</v>
      </c>
      <c r="E4" s="96"/>
      <c r="F4" s="95" t="s">
        <v>5</v>
      </c>
      <c r="G4" s="96"/>
      <c r="H4" s="95" t="s">
        <v>25</v>
      </c>
      <c r="I4" s="96"/>
      <c r="J4" s="95" t="s">
        <v>26</v>
      </c>
      <c r="K4" s="96"/>
      <c r="L4" s="95" t="s">
        <v>27</v>
      </c>
      <c r="M4" s="96"/>
      <c r="N4" s="95" t="s">
        <v>28</v>
      </c>
      <c r="O4" s="96"/>
      <c r="P4" s="95" t="s">
        <v>29</v>
      </c>
      <c r="Q4" s="96"/>
      <c r="R4" s="95" t="s">
        <v>31</v>
      </c>
      <c r="S4" s="96"/>
      <c r="T4" s="95" t="s">
        <v>32</v>
      </c>
      <c r="U4" s="96"/>
      <c r="V4" s="95" t="s">
        <v>33</v>
      </c>
      <c r="W4" s="96"/>
      <c r="X4" s="95" t="s">
        <v>34</v>
      </c>
      <c r="Y4" s="96"/>
      <c r="Z4" s="97" t="s">
        <v>35</v>
      </c>
      <c r="AA4" s="98"/>
      <c r="AB4" s="114"/>
      <c r="AC4" s="123"/>
      <c r="AD4" s="124"/>
    </row>
    <row r="5" spans="1:30" ht="14.25" hidden="1" thickBot="1" thickTop="1">
      <c r="A5" s="2"/>
      <c r="B5" s="1"/>
      <c r="C5" s="99" t="s">
        <v>30</v>
      </c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1"/>
      <c r="AB5" s="115"/>
      <c r="AC5" s="13"/>
      <c r="AD5" s="14"/>
    </row>
    <row r="6" spans="1:30" ht="13.5" hidden="1" thickBot="1">
      <c r="A6" s="3"/>
      <c r="B6" s="3"/>
      <c r="C6" s="3"/>
      <c r="D6" s="6"/>
      <c r="E6" s="3"/>
      <c r="F6" s="35"/>
      <c r="G6" s="4"/>
      <c r="H6" s="36"/>
      <c r="I6" s="16"/>
      <c r="J6" s="35"/>
      <c r="K6" s="4"/>
      <c r="L6" s="6"/>
      <c r="M6" s="3"/>
      <c r="N6" s="6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102"/>
      <c r="AC6" s="103"/>
      <c r="AD6" s="104"/>
    </row>
    <row r="7" spans="1:30" ht="19.5" customHeight="1" hidden="1" thickBot="1" thickTop="1">
      <c r="A7" s="89" t="s">
        <v>6</v>
      </c>
      <c r="B7" s="90" t="s">
        <v>7</v>
      </c>
      <c r="C7" s="7"/>
      <c r="D7" s="56">
        <v>13873</v>
      </c>
      <c r="E7" s="56" t="s">
        <v>24</v>
      </c>
      <c r="F7" s="56">
        <v>13815</v>
      </c>
      <c r="G7" s="56" t="s">
        <v>24</v>
      </c>
      <c r="H7" s="56">
        <v>13792</v>
      </c>
      <c r="I7" s="56" t="s">
        <v>24</v>
      </c>
      <c r="J7" s="56">
        <v>13643</v>
      </c>
      <c r="K7" s="56" t="s">
        <v>24</v>
      </c>
      <c r="L7" s="56">
        <v>13061</v>
      </c>
      <c r="M7" s="56" t="s">
        <v>24</v>
      </c>
      <c r="N7" s="56">
        <v>12783</v>
      </c>
      <c r="O7" s="56" t="s">
        <v>24</v>
      </c>
      <c r="P7" s="56">
        <v>12816</v>
      </c>
      <c r="Q7" s="56" t="s">
        <v>24</v>
      </c>
      <c r="R7" s="56">
        <v>12715</v>
      </c>
      <c r="S7" s="56" t="s">
        <v>24</v>
      </c>
      <c r="T7" s="56">
        <v>12451</v>
      </c>
      <c r="U7" s="56" t="s">
        <v>24</v>
      </c>
      <c r="V7" s="56">
        <v>12197</v>
      </c>
      <c r="W7" s="56" t="s">
        <v>24</v>
      </c>
      <c r="X7" s="56">
        <v>11790</v>
      </c>
      <c r="Y7" s="56" t="s">
        <v>24</v>
      </c>
      <c r="Z7" s="61">
        <v>11404</v>
      </c>
      <c r="AA7" s="61" t="s">
        <v>24</v>
      </c>
      <c r="AB7" s="105"/>
      <c r="AC7" s="120"/>
      <c r="AD7" s="55"/>
    </row>
    <row r="8" spans="1:29" ht="27" customHeight="1" hidden="1" thickBot="1" thickTop="1">
      <c r="A8" s="89"/>
      <c r="B8" s="91"/>
      <c r="C8" s="17" t="s">
        <v>19</v>
      </c>
      <c r="D8" s="38">
        <v>-96</v>
      </c>
      <c r="E8" s="39">
        <f>D8/13969</f>
        <v>-0.006872360226215191</v>
      </c>
      <c r="F8" s="38">
        <f>F7-D7</f>
        <v>-58</v>
      </c>
      <c r="G8" s="39">
        <f>F8/D7</f>
        <v>-0.004180782815540979</v>
      </c>
      <c r="H8" s="38">
        <f>H7-F7</f>
        <v>-23</v>
      </c>
      <c r="I8" s="39">
        <f>H8/F7</f>
        <v>-0.0016648570394498733</v>
      </c>
      <c r="J8" s="38">
        <f>J7-H7</f>
        <v>-149</v>
      </c>
      <c r="K8" s="39">
        <f>J8/H7</f>
        <v>-0.010803364269141531</v>
      </c>
      <c r="L8" s="38">
        <f>L7-J7</f>
        <v>-582</v>
      </c>
      <c r="M8" s="39">
        <f>L8/J7</f>
        <v>-0.042659239170270466</v>
      </c>
      <c r="N8" s="38">
        <f>N7-L7</f>
        <v>-278</v>
      </c>
      <c r="O8" s="39">
        <f>N8/L7</f>
        <v>-0.021284740831483042</v>
      </c>
      <c r="P8" s="38">
        <f>P7-N7</f>
        <v>33</v>
      </c>
      <c r="Q8" s="39">
        <f>P8/N7</f>
        <v>0.002581553625909411</v>
      </c>
      <c r="R8" s="38">
        <f>R7-P7</f>
        <v>-101</v>
      </c>
      <c r="S8" s="39">
        <f>R8/P7</f>
        <v>-0.007880774032459426</v>
      </c>
      <c r="T8" s="38">
        <f>T7-R7</f>
        <v>-264</v>
      </c>
      <c r="U8" s="39">
        <f>T8/R7</f>
        <v>-0.020762878489972474</v>
      </c>
      <c r="V8" s="38">
        <f>V7-T7</f>
        <v>-254</v>
      </c>
      <c r="W8" s="39">
        <f>V8/T7</f>
        <v>-0.02039996787406634</v>
      </c>
      <c r="X8" s="38">
        <f>X7-V7</f>
        <v>-407</v>
      </c>
      <c r="Y8" s="39">
        <f>X8/V7</f>
        <v>-0.03336886119537591</v>
      </c>
      <c r="Z8" s="50">
        <f>Z7-X7</f>
        <v>-386</v>
      </c>
      <c r="AA8" s="51">
        <f>Z8/X7</f>
        <v>-0.03273960983884648</v>
      </c>
      <c r="AB8" s="10"/>
      <c r="AC8" s="9"/>
    </row>
    <row r="9" spans="1:29" ht="24.75" customHeight="1" hidden="1" thickBot="1">
      <c r="A9" s="89"/>
      <c r="B9" s="92"/>
      <c r="C9" s="18" t="s">
        <v>20</v>
      </c>
      <c r="D9" s="32"/>
      <c r="E9" s="31"/>
      <c r="F9" s="32"/>
      <c r="G9" s="31"/>
      <c r="H9" s="32"/>
      <c r="I9" s="31"/>
      <c r="J9" s="32"/>
      <c r="K9" s="31"/>
      <c r="L9" s="37"/>
      <c r="M9" s="31"/>
      <c r="N9" s="37"/>
      <c r="O9" s="31"/>
      <c r="P9" s="37"/>
      <c r="Q9" s="31"/>
      <c r="R9" s="37"/>
      <c r="S9" s="31"/>
      <c r="T9" s="37"/>
      <c r="U9" s="31"/>
      <c r="V9" s="37"/>
      <c r="W9" s="31"/>
      <c r="X9" s="37"/>
      <c r="Y9" s="31"/>
      <c r="Z9" s="52"/>
      <c r="AA9" s="53"/>
      <c r="AB9" s="10"/>
      <c r="AC9" s="9"/>
    </row>
    <row r="10" spans="1:30" ht="19.5" customHeight="1" hidden="1" thickBot="1" thickTop="1">
      <c r="A10" s="89" t="s">
        <v>8</v>
      </c>
      <c r="B10" s="90" t="s">
        <v>18</v>
      </c>
      <c r="C10" s="19"/>
      <c r="D10" s="33">
        <v>345</v>
      </c>
      <c r="E10" s="23" t="s">
        <v>24</v>
      </c>
      <c r="F10" s="33">
        <v>409</v>
      </c>
      <c r="G10" s="23" t="s">
        <v>24</v>
      </c>
      <c r="H10" s="33">
        <v>336</v>
      </c>
      <c r="I10" s="23" t="s">
        <v>24</v>
      </c>
      <c r="J10" s="33">
        <v>266</v>
      </c>
      <c r="K10" s="23" t="s">
        <v>24</v>
      </c>
      <c r="L10" s="33">
        <v>233</v>
      </c>
      <c r="M10" s="23" t="s">
        <v>24</v>
      </c>
      <c r="N10" s="33">
        <v>231</v>
      </c>
      <c r="O10" s="23" t="s">
        <v>24</v>
      </c>
      <c r="P10" s="33">
        <v>396</v>
      </c>
      <c r="Q10" s="23" t="s">
        <v>24</v>
      </c>
      <c r="R10" s="33">
        <v>258</v>
      </c>
      <c r="S10" s="23" t="s">
        <v>24</v>
      </c>
      <c r="T10" s="33">
        <v>366</v>
      </c>
      <c r="U10" s="23" t="s">
        <v>24</v>
      </c>
      <c r="V10" s="33">
        <v>383</v>
      </c>
      <c r="W10" s="23" t="s">
        <v>24</v>
      </c>
      <c r="X10" s="33">
        <v>393</v>
      </c>
      <c r="Y10" s="23" t="s">
        <v>24</v>
      </c>
      <c r="Z10" s="47">
        <v>372</v>
      </c>
      <c r="AA10" s="48" t="s">
        <v>24</v>
      </c>
      <c r="AB10" s="27">
        <f>D10+F10+H10+J10+L10+N10+P10+R10+T10</f>
        <v>2840</v>
      </c>
      <c r="AC10" s="11"/>
      <c r="AD10" s="11"/>
    </row>
    <row r="11" spans="1:29" ht="27" customHeight="1" hidden="1" thickBot="1" thickTop="1">
      <c r="A11" s="89"/>
      <c r="B11" s="91"/>
      <c r="C11" s="17" t="s">
        <v>19</v>
      </c>
      <c r="D11" s="38">
        <v>25</v>
      </c>
      <c r="E11" s="39">
        <f>D11/320</f>
        <v>0.078125</v>
      </c>
      <c r="F11" s="38">
        <f>F10-D10</f>
        <v>64</v>
      </c>
      <c r="G11" s="39">
        <f>F11/D10</f>
        <v>0.1855072463768116</v>
      </c>
      <c r="H11" s="38">
        <f>H10-F10</f>
        <v>-73</v>
      </c>
      <c r="I11" s="39">
        <f>H11/F10</f>
        <v>-0.1784841075794621</v>
      </c>
      <c r="J11" s="38">
        <f>J10-H10</f>
        <v>-70</v>
      </c>
      <c r="K11" s="39">
        <f>J11/H10</f>
        <v>-0.20833333333333334</v>
      </c>
      <c r="L11" s="38">
        <f>L10-J10</f>
        <v>-33</v>
      </c>
      <c r="M11" s="39">
        <f>L11/J10</f>
        <v>-0.12406015037593984</v>
      </c>
      <c r="N11" s="38">
        <f>N10-L10</f>
        <v>-2</v>
      </c>
      <c r="O11" s="39">
        <f>N11/L10</f>
        <v>-0.008583690987124463</v>
      </c>
      <c r="P11" s="38">
        <f>P10-N10</f>
        <v>165</v>
      </c>
      <c r="Q11" s="39">
        <f>P11/N10</f>
        <v>0.7142857142857143</v>
      </c>
      <c r="R11" s="38">
        <f>R10-P10</f>
        <v>-138</v>
      </c>
      <c r="S11" s="39">
        <f>R11/P10</f>
        <v>-0.3484848484848485</v>
      </c>
      <c r="T11" s="38">
        <f>T10-R10</f>
        <v>108</v>
      </c>
      <c r="U11" s="39">
        <f>T11/R10</f>
        <v>0.4186046511627907</v>
      </c>
      <c r="V11" s="38">
        <f>V10-T10</f>
        <v>17</v>
      </c>
      <c r="W11" s="39">
        <f>V11/T10</f>
        <v>0.04644808743169399</v>
      </c>
      <c r="X11" s="38">
        <f>X10-V10</f>
        <v>10</v>
      </c>
      <c r="Y11" s="39">
        <f>X11/V10</f>
        <v>0.02610966057441253</v>
      </c>
      <c r="Z11" s="50">
        <f>Z10-X10</f>
        <v>-21</v>
      </c>
      <c r="AA11" s="51">
        <f>Z11/X10</f>
        <v>-0.05343511450381679</v>
      </c>
      <c r="AB11" s="28"/>
      <c r="AC11" s="9"/>
    </row>
    <row r="12" spans="1:29" ht="24.75" customHeight="1" hidden="1" thickBot="1">
      <c r="A12" s="89"/>
      <c r="B12" s="92"/>
      <c r="C12" s="18" t="s">
        <v>20</v>
      </c>
      <c r="D12" s="32"/>
      <c r="E12" s="31"/>
      <c r="F12" s="32"/>
      <c r="G12" s="31"/>
      <c r="H12" s="32"/>
      <c r="I12" s="31"/>
      <c r="J12" s="32"/>
      <c r="K12" s="31"/>
      <c r="L12" s="37"/>
      <c r="M12" s="31"/>
      <c r="N12" s="37"/>
      <c r="O12" s="31"/>
      <c r="P12" s="37"/>
      <c r="Q12" s="31"/>
      <c r="R12" s="37"/>
      <c r="S12" s="31"/>
      <c r="T12" s="37"/>
      <c r="U12" s="31"/>
      <c r="V12" s="37"/>
      <c r="W12" s="31"/>
      <c r="X12" s="37"/>
      <c r="Y12" s="31"/>
      <c r="Z12" s="52"/>
      <c r="AA12" s="53"/>
      <c r="AB12" s="28"/>
      <c r="AC12" s="9"/>
    </row>
    <row r="13" spans="1:30" ht="19.5" customHeight="1" hidden="1" thickBot="1" thickTop="1">
      <c r="A13" s="89" t="s">
        <v>9</v>
      </c>
      <c r="B13" s="90" t="s">
        <v>16</v>
      </c>
      <c r="C13" s="20"/>
      <c r="D13" s="34">
        <v>95</v>
      </c>
      <c r="E13" s="23" t="s">
        <v>24</v>
      </c>
      <c r="F13" s="34">
        <v>139</v>
      </c>
      <c r="G13" s="23" t="s">
        <v>24</v>
      </c>
      <c r="H13" s="34">
        <v>91</v>
      </c>
      <c r="I13" s="23" t="s">
        <v>24</v>
      </c>
      <c r="J13" s="34">
        <v>87</v>
      </c>
      <c r="K13" s="23" t="s">
        <v>24</v>
      </c>
      <c r="L13" s="34">
        <v>93</v>
      </c>
      <c r="M13" s="23" t="s">
        <v>24</v>
      </c>
      <c r="N13" s="34">
        <v>103</v>
      </c>
      <c r="O13" s="23" t="s">
        <v>24</v>
      </c>
      <c r="P13" s="34">
        <v>92</v>
      </c>
      <c r="Q13" s="23" t="s">
        <v>24</v>
      </c>
      <c r="R13" s="34">
        <v>90</v>
      </c>
      <c r="S13" s="23" t="s">
        <v>24</v>
      </c>
      <c r="T13" s="34">
        <v>139</v>
      </c>
      <c r="U13" s="23" t="s">
        <v>24</v>
      </c>
      <c r="V13" s="34">
        <v>99</v>
      </c>
      <c r="W13" s="23" t="s">
        <v>24</v>
      </c>
      <c r="X13" s="34">
        <v>119</v>
      </c>
      <c r="Y13" s="23" t="s">
        <v>24</v>
      </c>
      <c r="Z13" s="49">
        <v>131</v>
      </c>
      <c r="AA13" s="48" t="s">
        <v>24</v>
      </c>
      <c r="AB13" s="27">
        <f>D13+F13+H13+J13+L13+N13+P13+R13+T13</f>
        <v>929</v>
      </c>
      <c r="AC13" s="11"/>
      <c r="AD13" s="11"/>
    </row>
    <row r="14" spans="1:29" ht="27" customHeight="1" hidden="1" thickBot="1" thickTop="1">
      <c r="A14" s="89"/>
      <c r="B14" s="91"/>
      <c r="C14" s="21" t="s">
        <v>19</v>
      </c>
      <c r="D14" s="38">
        <v>-10</v>
      </c>
      <c r="E14" s="39">
        <f>D14/105</f>
        <v>-0.09523809523809523</v>
      </c>
      <c r="F14" s="38">
        <f>F13-D13</f>
        <v>44</v>
      </c>
      <c r="G14" s="39">
        <f>F14/D13</f>
        <v>0.4631578947368421</v>
      </c>
      <c r="H14" s="38">
        <f>H13-F13</f>
        <v>-48</v>
      </c>
      <c r="I14" s="39">
        <f>H14/F13</f>
        <v>-0.34532374100719426</v>
      </c>
      <c r="J14" s="38">
        <f>J13-H13</f>
        <v>-4</v>
      </c>
      <c r="K14" s="39">
        <f>J14/H13</f>
        <v>-0.04395604395604396</v>
      </c>
      <c r="L14" s="38">
        <f>L13-J13</f>
        <v>6</v>
      </c>
      <c r="M14" s="39">
        <f>L14/J13</f>
        <v>0.06896551724137931</v>
      </c>
      <c r="N14" s="38">
        <f>N13-L13</f>
        <v>10</v>
      </c>
      <c r="O14" s="39">
        <f>N14/L13</f>
        <v>0.10752688172043011</v>
      </c>
      <c r="P14" s="38">
        <f>P13-N13</f>
        <v>-11</v>
      </c>
      <c r="Q14" s="39">
        <f>P14/N13</f>
        <v>-0.10679611650485436</v>
      </c>
      <c r="R14" s="38">
        <f>R13-P13</f>
        <v>-2</v>
      </c>
      <c r="S14" s="39">
        <f>R14/P13</f>
        <v>-0.021739130434782608</v>
      </c>
      <c r="T14" s="38">
        <f>T13-R13</f>
        <v>49</v>
      </c>
      <c r="U14" s="39">
        <f>T14/R13</f>
        <v>0.5444444444444444</v>
      </c>
      <c r="V14" s="38">
        <f>V13-T13</f>
        <v>-40</v>
      </c>
      <c r="W14" s="39">
        <f>V14/T13</f>
        <v>-0.28776978417266186</v>
      </c>
      <c r="X14" s="38">
        <f>X13-V13</f>
        <v>20</v>
      </c>
      <c r="Y14" s="39">
        <f>X14/V13</f>
        <v>0.20202020202020202</v>
      </c>
      <c r="Z14" s="50">
        <f>Z13-X13</f>
        <v>12</v>
      </c>
      <c r="AA14" s="51">
        <f>Z14/X13</f>
        <v>0.10084033613445378</v>
      </c>
      <c r="AB14" s="28"/>
      <c r="AC14" s="9"/>
    </row>
    <row r="15" spans="1:29" ht="24.75" customHeight="1" hidden="1" thickBot="1">
      <c r="A15" s="89"/>
      <c r="B15" s="92"/>
      <c r="C15" s="18" t="s">
        <v>20</v>
      </c>
      <c r="D15" s="32"/>
      <c r="E15" s="31"/>
      <c r="F15" s="32"/>
      <c r="G15" s="31"/>
      <c r="H15" s="32"/>
      <c r="I15" s="31"/>
      <c r="J15" s="32"/>
      <c r="K15" s="31"/>
      <c r="L15" s="37"/>
      <c r="M15" s="31"/>
      <c r="N15" s="37"/>
      <c r="O15" s="31"/>
      <c r="P15" s="37"/>
      <c r="Q15" s="31"/>
      <c r="R15" s="37"/>
      <c r="S15" s="31"/>
      <c r="T15" s="37"/>
      <c r="U15" s="31"/>
      <c r="V15" s="37"/>
      <c r="W15" s="31"/>
      <c r="X15" s="37"/>
      <c r="Y15" s="31"/>
      <c r="Z15" s="52"/>
      <c r="AA15" s="53"/>
      <c r="AB15" s="28"/>
      <c r="AC15" s="9"/>
    </row>
    <row r="16" spans="1:30" ht="19.5" customHeight="1" hidden="1" thickBot="1" thickTop="1">
      <c r="A16" s="89" t="s">
        <v>10</v>
      </c>
      <c r="B16" s="90" t="s">
        <v>17</v>
      </c>
      <c r="C16" s="20"/>
      <c r="D16" s="34">
        <v>0</v>
      </c>
      <c r="E16" s="23" t="s">
        <v>24</v>
      </c>
      <c r="F16" s="34">
        <v>0</v>
      </c>
      <c r="G16" s="23" t="s">
        <v>24</v>
      </c>
      <c r="H16" s="34">
        <v>0</v>
      </c>
      <c r="I16" s="23" t="s">
        <v>24</v>
      </c>
      <c r="J16" s="34">
        <v>0</v>
      </c>
      <c r="K16" s="23" t="s">
        <v>24</v>
      </c>
      <c r="L16" s="34">
        <v>0</v>
      </c>
      <c r="M16" s="23" t="s">
        <v>24</v>
      </c>
      <c r="N16" s="34">
        <v>0</v>
      </c>
      <c r="O16" s="23" t="s">
        <v>24</v>
      </c>
      <c r="P16" s="34">
        <v>0</v>
      </c>
      <c r="Q16" s="23" t="s">
        <v>24</v>
      </c>
      <c r="R16" s="34">
        <v>0</v>
      </c>
      <c r="S16" s="23" t="s">
        <v>24</v>
      </c>
      <c r="T16" s="34">
        <v>0</v>
      </c>
      <c r="U16" s="23" t="s">
        <v>24</v>
      </c>
      <c r="V16" s="34">
        <v>0</v>
      </c>
      <c r="W16" s="23" t="s">
        <v>24</v>
      </c>
      <c r="X16" s="34">
        <v>0</v>
      </c>
      <c r="Y16" s="23" t="s">
        <v>24</v>
      </c>
      <c r="Z16" s="49">
        <v>0</v>
      </c>
      <c r="AA16" s="48" t="s">
        <v>24</v>
      </c>
      <c r="AB16" s="27">
        <f>N16+L16+J16+H16+F16+D16+P16+R16+T16</f>
        <v>0</v>
      </c>
      <c r="AC16" s="11"/>
      <c r="AD16" s="11"/>
    </row>
    <row r="17" spans="1:29" ht="27" customHeight="1" hidden="1" thickBot="1" thickTop="1">
      <c r="A17" s="89"/>
      <c r="B17" s="91"/>
      <c r="C17" s="21" t="s">
        <v>19</v>
      </c>
      <c r="D17" s="38"/>
      <c r="E17" s="39"/>
      <c r="F17" s="38"/>
      <c r="G17" s="39"/>
      <c r="H17" s="38"/>
      <c r="I17" s="39"/>
      <c r="J17" s="38"/>
      <c r="K17" s="39"/>
      <c r="L17" s="38"/>
      <c r="M17" s="39"/>
      <c r="N17" s="38"/>
      <c r="O17" s="39"/>
      <c r="P17" s="38"/>
      <c r="Q17" s="39"/>
      <c r="R17" s="38"/>
      <c r="S17" s="39"/>
      <c r="T17" s="38"/>
      <c r="U17" s="39"/>
      <c r="V17" s="38"/>
      <c r="W17" s="39"/>
      <c r="X17" s="38"/>
      <c r="Y17" s="39"/>
      <c r="Z17" s="50"/>
      <c r="AA17" s="51"/>
      <c r="AB17" s="28"/>
      <c r="AC17" s="9"/>
    </row>
    <row r="18" spans="1:29" ht="24.75" customHeight="1" hidden="1" thickBot="1">
      <c r="A18" s="89"/>
      <c r="B18" s="92"/>
      <c r="C18" s="18" t="s">
        <v>20</v>
      </c>
      <c r="D18" s="32"/>
      <c r="E18" s="31"/>
      <c r="F18" s="32"/>
      <c r="G18" s="31"/>
      <c r="H18" s="32"/>
      <c r="I18" s="31"/>
      <c r="J18" s="32"/>
      <c r="K18" s="31"/>
      <c r="L18" s="37"/>
      <c r="M18" s="31"/>
      <c r="N18" s="37"/>
      <c r="O18" s="31"/>
      <c r="P18" s="37"/>
      <c r="Q18" s="31"/>
      <c r="R18" s="37"/>
      <c r="S18" s="31"/>
      <c r="T18" s="37"/>
      <c r="U18" s="31"/>
      <c r="V18" s="37"/>
      <c r="W18" s="31"/>
      <c r="X18" s="37"/>
      <c r="Y18" s="31"/>
      <c r="Z18" s="52"/>
      <c r="AA18" s="53"/>
      <c r="AB18" s="28"/>
      <c r="AC18" s="9"/>
    </row>
    <row r="19" spans="1:30" ht="19.5" customHeight="1" hidden="1" thickBot="1" thickTop="1">
      <c r="A19" s="89" t="s">
        <v>11</v>
      </c>
      <c r="B19" s="90" t="s">
        <v>15</v>
      </c>
      <c r="C19" s="20"/>
      <c r="D19" s="34">
        <v>8</v>
      </c>
      <c r="E19" s="23" t="s">
        <v>24</v>
      </c>
      <c r="F19" s="34">
        <v>9</v>
      </c>
      <c r="G19" s="23" t="s">
        <v>24</v>
      </c>
      <c r="H19" s="34">
        <v>6</v>
      </c>
      <c r="I19" s="23" t="s">
        <v>24</v>
      </c>
      <c r="J19" s="34">
        <v>7</v>
      </c>
      <c r="K19" s="23" t="s">
        <v>24</v>
      </c>
      <c r="L19" s="34">
        <v>3</v>
      </c>
      <c r="M19" s="23" t="s">
        <v>24</v>
      </c>
      <c r="N19" s="34">
        <v>8</v>
      </c>
      <c r="O19" s="23" t="s">
        <v>24</v>
      </c>
      <c r="P19" s="34">
        <v>7</v>
      </c>
      <c r="Q19" s="23" t="s">
        <v>24</v>
      </c>
      <c r="R19" s="34">
        <v>6</v>
      </c>
      <c r="S19" s="23" t="s">
        <v>24</v>
      </c>
      <c r="T19" s="34">
        <v>4</v>
      </c>
      <c r="U19" s="23" t="s">
        <v>24</v>
      </c>
      <c r="V19" s="34">
        <v>4</v>
      </c>
      <c r="W19" s="23" t="s">
        <v>24</v>
      </c>
      <c r="X19" s="34">
        <v>5</v>
      </c>
      <c r="Y19" s="23" t="s">
        <v>24</v>
      </c>
      <c r="Z19" s="49">
        <v>12</v>
      </c>
      <c r="AA19" s="48" t="s">
        <v>24</v>
      </c>
      <c r="AB19" s="27">
        <f>D19+F19+H19+J19+L19+N19+P19+R19+T19</f>
        <v>58</v>
      </c>
      <c r="AC19" s="15"/>
      <c r="AD19" s="11"/>
    </row>
    <row r="20" spans="1:29" ht="27" customHeight="1" hidden="1" thickBot="1" thickTop="1">
      <c r="A20" s="89"/>
      <c r="B20" s="91"/>
      <c r="C20" s="21" t="s">
        <v>19</v>
      </c>
      <c r="D20" s="38">
        <v>4</v>
      </c>
      <c r="E20" s="39">
        <f>D20/4</f>
        <v>1</v>
      </c>
      <c r="F20" s="38">
        <f>F19-D19</f>
        <v>1</v>
      </c>
      <c r="G20" s="39">
        <f>F20/D19</f>
        <v>0.125</v>
      </c>
      <c r="H20" s="38">
        <f>H19-F19</f>
        <v>-3</v>
      </c>
      <c r="I20" s="39">
        <f>H20/F19</f>
        <v>-0.3333333333333333</v>
      </c>
      <c r="J20" s="38">
        <f>J19-H19</f>
        <v>1</v>
      </c>
      <c r="K20" s="39">
        <f>J20/H19</f>
        <v>0.16666666666666666</v>
      </c>
      <c r="L20" s="38">
        <f>L19-J19</f>
        <v>-4</v>
      </c>
      <c r="M20" s="39">
        <f>L20/J19</f>
        <v>-0.5714285714285714</v>
      </c>
      <c r="N20" s="38">
        <f>N19-L19</f>
        <v>5</v>
      </c>
      <c r="O20" s="39">
        <f>N20/L19</f>
        <v>1.6666666666666667</v>
      </c>
      <c r="P20" s="38">
        <f>P19-N19</f>
        <v>-1</v>
      </c>
      <c r="Q20" s="39">
        <f>P20/N19</f>
        <v>-0.125</v>
      </c>
      <c r="R20" s="38">
        <f>R19-P19</f>
        <v>-1</v>
      </c>
      <c r="S20" s="39">
        <f>R20/P19</f>
        <v>-0.14285714285714285</v>
      </c>
      <c r="T20" s="38">
        <f>T19-R19</f>
        <v>-2</v>
      </c>
      <c r="U20" s="39">
        <f>T20/R19</f>
        <v>-0.3333333333333333</v>
      </c>
      <c r="V20" s="38">
        <f>V19-T19</f>
        <v>0</v>
      </c>
      <c r="W20" s="39">
        <f>V20/T19</f>
        <v>0</v>
      </c>
      <c r="X20" s="38">
        <f>X19-V19</f>
        <v>1</v>
      </c>
      <c r="Y20" s="39">
        <f>X20/V19</f>
        <v>0.25</v>
      </c>
      <c r="Z20" s="50">
        <f>Z19-X19</f>
        <v>7</v>
      </c>
      <c r="AA20" s="51">
        <f>Z20/X19</f>
        <v>1.4</v>
      </c>
      <c r="AB20" s="8"/>
      <c r="AC20" s="12"/>
    </row>
    <row r="21" spans="1:29" ht="24.75" customHeight="1" hidden="1" thickBot="1">
      <c r="A21" s="89"/>
      <c r="B21" s="92"/>
      <c r="C21" s="18" t="s">
        <v>20</v>
      </c>
      <c r="D21" s="32"/>
      <c r="E21" s="31"/>
      <c r="F21" s="32"/>
      <c r="G21" s="31"/>
      <c r="H21" s="32"/>
      <c r="I21" s="31"/>
      <c r="J21" s="32"/>
      <c r="K21" s="31"/>
      <c r="L21" s="37"/>
      <c r="M21" s="31"/>
      <c r="N21" s="37"/>
      <c r="O21" s="31"/>
      <c r="P21" s="37"/>
      <c r="Q21" s="31"/>
      <c r="R21" s="37"/>
      <c r="S21" s="31"/>
      <c r="T21" s="37"/>
      <c r="U21" s="31"/>
      <c r="V21" s="37"/>
      <c r="W21" s="31"/>
      <c r="X21" s="37"/>
      <c r="Y21" s="31"/>
      <c r="Z21" s="52"/>
      <c r="AA21" s="53"/>
      <c r="AB21" s="10"/>
      <c r="AC21" s="9"/>
    </row>
    <row r="22" spans="1:29" ht="19.5" customHeight="1" hidden="1" thickBot="1">
      <c r="A22" s="93" t="s">
        <v>12</v>
      </c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0"/>
      <c r="AC22" s="9"/>
    </row>
    <row r="23" spans="1:29" ht="19.5" customHeight="1" hidden="1" thickBot="1">
      <c r="A23" s="89" t="s">
        <v>13</v>
      </c>
      <c r="B23" s="90" t="s">
        <v>14</v>
      </c>
      <c r="C23" s="5"/>
      <c r="D23" s="34">
        <v>132</v>
      </c>
      <c r="E23" s="23" t="s">
        <v>24</v>
      </c>
      <c r="F23" s="34">
        <v>168</v>
      </c>
      <c r="G23" s="23" t="s">
        <v>24</v>
      </c>
      <c r="H23" s="34">
        <v>113</v>
      </c>
      <c r="I23" s="23" t="s">
        <v>24</v>
      </c>
      <c r="J23" s="34">
        <v>131</v>
      </c>
      <c r="K23" s="23" t="s">
        <v>24</v>
      </c>
      <c r="L23" s="34">
        <v>126</v>
      </c>
      <c r="M23" s="23" t="s">
        <v>24</v>
      </c>
      <c r="N23" s="34">
        <v>122</v>
      </c>
      <c r="O23" s="23" t="s">
        <v>24</v>
      </c>
      <c r="P23" s="34">
        <v>155</v>
      </c>
      <c r="Q23" s="23" t="s">
        <v>24</v>
      </c>
      <c r="R23" s="34">
        <v>183</v>
      </c>
      <c r="S23" s="23" t="s">
        <v>24</v>
      </c>
      <c r="T23" s="34">
        <v>182</v>
      </c>
      <c r="U23" s="23" t="s">
        <v>24</v>
      </c>
      <c r="V23" s="34">
        <v>144</v>
      </c>
      <c r="W23" s="23" t="s">
        <v>24</v>
      </c>
      <c r="X23" s="34">
        <v>151</v>
      </c>
      <c r="Y23" s="23" t="s">
        <v>24</v>
      </c>
      <c r="Z23" s="49">
        <v>160</v>
      </c>
      <c r="AA23" s="48" t="s">
        <v>24</v>
      </c>
      <c r="AB23" s="10"/>
      <c r="AC23" s="9"/>
    </row>
    <row r="24" spans="1:29" ht="27" customHeight="1" hidden="1" thickBot="1" thickTop="1">
      <c r="A24" s="89"/>
      <c r="B24" s="91"/>
      <c r="C24" s="21" t="s">
        <v>19</v>
      </c>
      <c r="D24" s="38">
        <v>-2</v>
      </c>
      <c r="E24" s="39">
        <f>D24/134</f>
        <v>-0.014925373134328358</v>
      </c>
      <c r="F24" s="38">
        <f>F23-D23</f>
        <v>36</v>
      </c>
      <c r="G24" s="39">
        <f>F24/D23</f>
        <v>0.2727272727272727</v>
      </c>
      <c r="H24" s="38">
        <f>H23-F23</f>
        <v>-55</v>
      </c>
      <c r="I24" s="39">
        <f>H24/F23</f>
        <v>-0.3273809523809524</v>
      </c>
      <c r="J24" s="38">
        <f>J23-H23</f>
        <v>18</v>
      </c>
      <c r="K24" s="39">
        <f>J24/H23</f>
        <v>0.1592920353982301</v>
      </c>
      <c r="L24" s="38">
        <f>L23-J23</f>
        <v>-5</v>
      </c>
      <c r="M24" s="39">
        <f>L24/J23</f>
        <v>-0.03816793893129771</v>
      </c>
      <c r="N24" s="38">
        <f>N23-L23</f>
        <v>-4</v>
      </c>
      <c r="O24" s="39">
        <f>N24/L23</f>
        <v>-0.031746031746031744</v>
      </c>
      <c r="P24" s="38">
        <f>P23-N23</f>
        <v>33</v>
      </c>
      <c r="Q24" s="39">
        <f>P24/N23</f>
        <v>0.27049180327868855</v>
      </c>
      <c r="R24" s="38">
        <f>R23-P23</f>
        <v>28</v>
      </c>
      <c r="S24" s="39">
        <f>R24/P23</f>
        <v>0.18064516129032257</v>
      </c>
      <c r="T24" s="38">
        <f>T23-R23</f>
        <v>-1</v>
      </c>
      <c r="U24" s="39">
        <f>T24/R23</f>
        <v>-0.00546448087431694</v>
      </c>
      <c r="V24" s="38">
        <f>V23-T23</f>
        <v>-38</v>
      </c>
      <c r="W24" s="39">
        <f>V24/T23</f>
        <v>-0.2087912087912088</v>
      </c>
      <c r="X24" s="38">
        <f>X23-V23</f>
        <v>7</v>
      </c>
      <c r="Y24" s="39">
        <f>X24/V23</f>
        <v>0.04861111111111111</v>
      </c>
      <c r="Z24" s="50">
        <f>Z23-X23</f>
        <v>9</v>
      </c>
      <c r="AA24" s="51">
        <f>Z24/X23</f>
        <v>0.059602649006622516</v>
      </c>
      <c r="AB24" s="10"/>
      <c r="AC24" s="9"/>
    </row>
    <row r="25" spans="1:29" ht="24.75" customHeight="1" hidden="1" thickBot="1">
      <c r="A25" s="89"/>
      <c r="B25" s="92"/>
      <c r="C25" s="18" t="s">
        <v>20</v>
      </c>
      <c r="D25" s="32"/>
      <c r="E25" s="31"/>
      <c r="F25" s="32"/>
      <c r="G25" s="31"/>
      <c r="H25" s="32"/>
      <c r="I25" s="31"/>
      <c r="J25" s="32"/>
      <c r="K25" s="31"/>
      <c r="L25" s="37"/>
      <c r="M25" s="31"/>
      <c r="N25" s="37"/>
      <c r="O25" s="31"/>
      <c r="P25" s="37"/>
      <c r="Q25" s="31"/>
      <c r="R25" s="37"/>
      <c r="S25" s="31"/>
      <c r="T25" s="37"/>
      <c r="U25" s="31"/>
      <c r="V25" s="37"/>
      <c r="W25" s="31"/>
      <c r="X25" s="37"/>
      <c r="Y25" s="31"/>
      <c r="Z25" s="52"/>
      <c r="AA25" s="53"/>
      <c r="AB25" s="10"/>
      <c r="AC25" s="9"/>
    </row>
    <row r="26" spans="4:14" ht="21" customHeight="1" hidden="1">
      <c r="D26" s="6"/>
      <c r="F26" s="6"/>
      <c r="H26" s="6"/>
      <c r="J26" s="6"/>
      <c r="L26" s="6"/>
      <c r="N26" s="6"/>
    </row>
    <row r="27" spans="4:14" ht="12.75" hidden="1">
      <c r="D27" s="6"/>
      <c r="F27" s="6"/>
      <c r="H27" s="6"/>
      <c r="J27" s="6"/>
      <c r="L27" s="6"/>
      <c r="N27" s="6"/>
    </row>
    <row r="28" spans="4:14" ht="13.5" hidden="1" thickBot="1">
      <c r="D28" s="6"/>
      <c r="F28" s="6"/>
      <c r="H28" s="6"/>
      <c r="J28" s="6"/>
      <c r="L28" s="6"/>
      <c r="N28" s="6"/>
    </row>
    <row r="29" spans="1:30" ht="27.75" customHeight="1" hidden="1" thickBot="1" thickTop="1">
      <c r="A29" s="107" t="s">
        <v>39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</row>
    <row r="30" spans="4:14" ht="14.25" hidden="1" thickBot="1" thickTop="1">
      <c r="D30" s="6"/>
      <c r="F30" s="6"/>
      <c r="H30" s="6"/>
      <c r="J30" s="6"/>
      <c r="L30" s="6"/>
      <c r="N30" s="6"/>
    </row>
    <row r="31" spans="1:30" ht="13.5" customHeight="1" hidden="1" thickBot="1">
      <c r="A31" s="89" t="s">
        <v>0</v>
      </c>
      <c r="B31" s="109" t="s">
        <v>1</v>
      </c>
      <c r="C31" s="111"/>
      <c r="D31" s="93" t="s">
        <v>3</v>
      </c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112"/>
      <c r="AB31" s="113" t="s">
        <v>21</v>
      </c>
      <c r="AC31" s="116" t="s">
        <v>22</v>
      </c>
      <c r="AD31" s="117"/>
    </row>
    <row r="32" spans="1:30" ht="18" customHeight="1" hidden="1" thickBot="1" thickTop="1">
      <c r="A32" s="89"/>
      <c r="B32" s="110"/>
      <c r="C32" s="89"/>
      <c r="D32" s="95" t="s">
        <v>4</v>
      </c>
      <c r="E32" s="96"/>
      <c r="F32" s="95" t="s">
        <v>5</v>
      </c>
      <c r="G32" s="96"/>
      <c r="H32" s="95" t="s">
        <v>25</v>
      </c>
      <c r="I32" s="96"/>
      <c r="J32" s="95" t="s">
        <v>26</v>
      </c>
      <c r="K32" s="96"/>
      <c r="L32" s="95" t="s">
        <v>27</v>
      </c>
      <c r="M32" s="96"/>
      <c r="N32" s="95" t="s">
        <v>28</v>
      </c>
      <c r="O32" s="96"/>
      <c r="P32" s="95" t="s">
        <v>29</v>
      </c>
      <c r="Q32" s="96"/>
      <c r="R32" s="95" t="s">
        <v>31</v>
      </c>
      <c r="S32" s="96"/>
      <c r="T32" s="95" t="s">
        <v>32</v>
      </c>
      <c r="U32" s="96"/>
      <c r="V32" s="95" t="s">
        <v>33</v>
      </c>
      <c r="W32" s="96"/>
      <c r="X32" s="95" t="s">
        <v>34</v>
      </c>
      <c r="Y32" s="96"/>
      <c r="Z32" s="97" t="s">
        <v>35</v>
      </c>
      <c r="AA32" s="98"/>
      <c r="AB32" s="114"/>
      <c r="AC32" s="118"/>
      <c r="AD32" s="119"/>
    </row>
    <row r="33" spans="1:30" ht="14.25" customHeight="1" hidden="1" thickBot="1" thickTop="1">
      <c r="A33" s="2"/>
      <c r="B33" s="1"/>
      <c r="C33" s="99" t="s">
        <v>30</v>
      </c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1"/>
      <c r="AB33" s="115"/>
      <c r="AC33" s="24" t="s">
        <v>23</v>
      </c>
      <c r="AD33" s="25" t="s">
        <v>24</v>
      </c>
    </row>
    <row r="34" spans="1:30" ht="13.5" hidden="1" thickBot="1">
      <c r="A34" s="3"/>
      <c r="B34" s="3"/>
      <c r="C34" s="3"/>
      <c r="D34" s="6"/>
      <c r="E34" s="3"/>
      <c r="F34" s="35"/>
      <c r="G34" s="4"/>
      <c r="H34" s="36"/>
      <c r="I34" s="16"/>
      <c r="J34" s="35"/>
      <c r="K34" s="4"/>
      <c r="L34" s="6"/>
      <c r="M34" s="3"/>
      <c r="N34" s="6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102"/>
      <c r="AC34" s="103"/>
      <c r="AD34" s="104"/>
    </row>
    <row r="35" spans="1:30" ht="19.5" customHeight="1" hidden="1" thickBot="1" thickTop="1">
      <c r="A35" s="89" t="s">
        <v>6</v>
      </c>
      <c r="B35" s="90" t="s">
        <v>7</v>
      </c>
      <c r="C35" s="7"/>
      <c r="D35" s="56">
        <v>11526</v>
      </c>
      <c r="E35" s="56" t="s">
        <v>24</v>
      </c>
      <c r="F35" s="56">
        <v>11771</v>
      </c>
      <c r="G35" s="56" t="s">
        <v>24</v>
      </c>
      <c r="H35" s="56">
        <v>11811</v>
      </c>
      <c r="I35" s="56" t="s">
        <v>24</v>
      </c>
      <c r="J35" s="56">
        <v>11632</v>
      </c>
      <c r="K35" s="56" t="s">
        <v>24</v>
      </c>
      <c r="L35" s="56">
        <v>10813</v>
      </c>
      <c r="M35" s="56" t="s">
        <v>24</v>
      </c>
      <c r="N35" s="56">
        <v>10388</v>
      </c>
      <c r="O35" s="56" t="s">
        <v>24</v>
      </c>
      <c r="P35" s="56">
        <v>10284</v>
      </c>
      <c r="Q35" s="56" t="s">
        <v>24</v>
      </c>
      <c r="R35" s="56">
        <v>10117</v>
      </c>
      <c r="S35" s="56" t="s">
        <v>24</v>
      </c>
      <c r="T35" s="56">
        <v>10465</v>
      </c>
      <c r="U35" s="56" t="s">
        <v>24</v>
      </c>
      <c r="V35" s="56">
        <v>10569</v>
      </c>
      <c r="W35" s="56" t="s">
        <v>24</v>
      </c>
      <c r="X35" s="56">
        <v>10576</v>
      </c>
      <c r="Y35" s="56" t="s">
        <v>24</v>
      </c>
      <c r="Z35" s="61">
        <v>10607</v>
      </c>
      <c r="AA35" s="61" t="s">
        <v>24</v>
      </c>
      <c r="AB35" s="105"/>
      <c r="AC35" s="120"/>
      <c r="AD35" s="54"/>
    </row>
    <row r="36" spans="1:29" ht="27" customHeight="1" hidden="1" thickBot="1" thickTop="1">
      <c r="A36" s="89"/>
      <c r="B36" s="91"/>
      <c r="C36" s="17" t="s">
        <v>19</v>
      </c>
      <c r="D36" s="38">
        <v>122</v>
      </c>
      <c r="E36" s="39">
        <f>D36/11404</f>
        <v>0.010698000701508243</v>
      </c>
      <c r="F36" s="38">
        <f>F35-D35</f>
        <v>245</v>
      </c>
      <c r="G36" s="39">
        <f>F36/D35</f>
        <v>0.021256290126670137</v>
      </c>
      <c r="H36" s="38">
        <f>H35-F35</f>
        <v>40</v>
      </c>
      <c r="I36" s="39">
        <f>H36/F35</f>
        <v>0.003398181972644635</v>
      </c>
      <c r="J36" s="38">
        <f>J35-H35</f>
        <v>-179</v>
      </c>
      <c r="K36" s="39">
        <f>J36/H35</f>
        <v>-0.01515536364406062</v>
      </c>
      <c r="L36" s="38">
        <f>L35-J35</f>
        <v>-819</v>
      </c>
      <c r="M36" s="39">
        <f>L36/J35</f>
        <v>-0.0704092159559835</v>
      </c>
      <c r="N36" s="38">
        <f>N35-L35</f>
        <v>-425</v>
      </c>
      <c r="O36" s="39">
        <f>N36/L35</f>
        <v>-0.03930454083048183</v>
      </c>
      <c r="P36" s="38">
        <f>P35-N35</f>
        <v>-104</v>
      </c>
      <c r="Q36" s="39">
        <f>P36/N35</f>
        <v>-0.010011551790527531</v>
      </c>
      <c r="R36" s="38">
        <f>R35-P35</f>
        <v>-167</v>
      </c>
      <c r="S36" s="39">
        <f>R36/P35</f>
        <v>-0.016238817580707894</v>
      </c>
      <c r="T36" s="38">
        <f>T35-R35</f>
        <v>348</v>
      </c>
      <c r="U36" s="39">
        <f>T36/R35</f>
        <v>0.034397548680438865</v>
      </c>
      <c r="V36" s="38">
        <f>V35-T35</f>
        <v>104</v>
      </c>
      <c r="W36" s="39">
        <f>V36/T35</f>
        <v>0.009937888198757764</v>
      </c>
      <c r="X36" s="38">
        <f>X35-V35</f>
        <v>7</v>
      </c>
      <c r="Y36" s="39">
        <f>X36/V35</f>
        <v>0.0006623143154508469</v>
      </c>
      <c r="Z36" s="50">
        <f>Z35-X35</f>
        <v>31</v>
      </c>
      <c r="AA36" s="51">
        <f>Z36/X35</f>
        <v>0.0029311649016641452</v>
      </c>
      <c r="AB36" s="10"/>
      <c r="AC36" s="9"/>
    </row>
    <row r="37" spans="1:29" ht="24.75" customHeight="1" hidden="1" thickBot="1">
      <c r="A37" s="89"/>
      <c r="B37" s="92"/>
      <c r="C37" s="18" t="s">
        <v>20</v>
      </c>
      <c r="D37" s="32">
        <f>D35-D7</f>
        <v>-2347</v>
      </c>
      <c r="E37" s="31">
        <f>D37/D7</f>
        <v>-0.16917753910473582</v>
      </c>
      <c r="F37" s="32">
        <f>F35-F7</f>
        <v>-2044</v>
      </c>
      <c r="G37" s="31">
        <f>F37/F7</f>
        <v>-0.14795512124502352</v>
      </c>
      <c r="H37" s="32">
        <f>H35-H7</f>
        <v>-1981</v>
      </c>
      <c r="I37" s="31">
        <f>H37/H7</f>
        <v>-0.14363399071925753</v>
      </c>
      <c r="J37" s="32">
        <f>J35-J7</f>
        <v>-2011</v>
      </c>
      <c r="K37" s="31">
        <f>J37/J7</f>
        <v>-0.14740159788902735</v>
      </c>
      <c r="L37" s="37">
        <f>L35-L7</f>
        <v>-2248</v>
      </c>
      <c r="M37" s="31">
        <f>L37/L7</f>
        <v>-0.1721154582344384</v>
      </c>
      <c r="N37" s="37">
        <f>N35-N7</f>
        <v>-2395</v>
      </c>
      <c r="O37" s="31">
        <f>N37/N7</f>
        <v>-0.18735821012281936</v>
      </c>
      <c r="P37" s="37">
        <f>P35-P7</f>
        <v>-2532</v>
      </c>
      <c r="Q37" s="31">
        <f>P37/P7</f>
        <v>-0.19756554307116106</v>
      </c>
      <c r="R37" s="37">
        <f>R35-R7</f>
        <v>-2598</v>
      </c>
      <c r="S37" s="31">
        <f>R37/R7</f>
        <v>-0.20432559968541092</v>
      </c>
      <c r="T37" s="37">
        <f>T35-T7</f>
        <v>-1986</v>
      </c>
      <c r="U37" s="31">
        <f>T37/T7</f>
        <v>-0.1595052606216368</v>
      </c>
      <c r="V37" s="37">
        <f>V35-V7</f>
        <v>-1628</v>
      </c>
      <c r="W37" s="31">
        <f>V37/V7</f>
        <v>-0.13347544478150364</v>
      </c>
      <c r="X37" s="37">
        <f>X35-X7</f>
        <v>-1214</v>
      </c>
      <c r="Y37" s="31">
        <f>X37/X7</f>
        <v>-0.10296861747243427</v>
      </c>
      <c r="Z37" s="52">
        <f>Z35-Z7</f>
        <v>-797</v>
      </c>
      <c r="AA37" s="53">
        <f>Z37/Z7</f>
        <v>-0.06988775868116451</v>
      </c>
      <c r="AB37" s="10"/>
      <c r="AC37" s="40"/>
    </row>
    <row r="38" spans="1:32" ht="19.5" customHeight="1" hidden="1" thickBot="1" thickTop="1">
      <c r="A38" s="89" t="s">
        <v>8</v>
      </c>
      <c r="B38" s="90" t="s">
        <v>18</v>
      </c>
      <c r="C38" s="19"/>
      <c r="D38" s="33">
        <v>343</v>
      </c>
      <c r="E38" s="23" t="s">
        <v>24</v>
      </c>
      <c r="F38" s="33">
        <v>451</v>
      </c>
      <c r="G38" s="23" t="s">
        <v>24</v>
      </c>
      <c r="H38" s="33">
        <v>509</v>
      </c>
      <c r="I38" s="23" t="s">
        <v>24</v>
      </c>
      <c r="J38" s="33">
        <v>342</v>
      </c>
      <c r="K38" s="23" t="s">
        <v>24</v>
      </c>
      <c r="L38" s="33">
        <v>256</v>
      </c>
      <c r="M38" s="23" t="s">
        <v>24</v>
      </c>
      <c r="N38" s="33">
        <v>334</v>
      </c>
      <c r="O38" s="23" t="s">
        <v>24</v>
      </c>
      <c r="P38" s="33">
        <v>352</v>
      </c>
      <c r="Q38" s="23" t="s">
        <v>24</v>
      </c>
      <c r="R38" s="33">
        <v>348</v>
      </c>
      <c r="S38" s="23" t="s">
        <v>24</v>
      </c>
      <c r="T38" s="33">
        <v>468</v>
      </c>
      <c r="U38" s="23" t="s">
        <v>24</v>
      </c>
      <c r="V38" s="33">
        <v>507</v>
      </c>
      <c r="W38" s="23" t="s">
        <v>24</v>
      </c>
      <c r="X38" s="33">
        <v>404</v>
      </c>
      <c r="Y38" s="23" t="s">
        <v>24</v>
      </c>
      <c r="Z38" s="47">
        <v>488</v>
      </c>
      <c r="AA38" s="48" t="s">
        <v>24</v>
      </c>
      <c r="AB38" s="27">
        <f>D38+F38+H38+J38+L38+N38+P38+R38+T38+V38+X38+Z38</f>
        <v>4802</v>
      </c>
      <c r="AC38" s="26" t="s">
        <v>36</v>
      </c>
      <c r="AD38" s="29">
        <v>0.6908</v>
      </c>
      <c r="AE38" s="73">
        <f>V38+X38+Z38</f>
        <v>1399</v>
      </c>
      <c r="AF38" s="73"/>
    </row>
    <row r="39" spans="1:32" ht="27" customHeight="1" hidden="1" thickBot="1" thickTop="1">
      <c r="A39" s="89"/>
      <c r="B39" s="91"/>
      <c r="C39" s="17" t="s">
        <v>19</v>
      </c>
      <c r="D39" s="38">
        <v>-29</v>
      </c>
      <c r="E39" s="39">
        <f>D39/372</f>
        <v>-0.07795698924731183</v>
      </c>
      <c r="F39" s="38">
        <f>F38-D38</f>
        <v>108</v>
      </c>
      <c r="G39" s="39">
        <f>F39/D38</f>
        <v>0.31486880466472306</v>
      </c>
      <c r="H39" s="38">
        <f>H38-F38</f>
        <v>58</v>
      </c>
      <c r="I39" s="39">
        <f>H39/F38</f>
        <v>0.1286031042128603</v>
      </c>
      <c r="J39" s="38">
        <f>J38-H38</f>
        <v>-167</v>
      </c>
      <c r="K39" s="39">
        <f>J39/H38</f>
        <v>-0.3280943025540275</v>
      </c>
      <c r="L39" s="38">
        <f>L38-J38</f>
        <v>-86</v>
      </c>
      <c r="M39" s="39">
        <f>L39/J38</f>
        <v>-0.25146198830409355</v>
      </c>
      <c r="N39" s="38">
        <f>N38-L38</f>
        <v>78</v>
      </c>
      <c r="O39" s="39">
        <f>N39/L38</f>
        <v>0.3046875</v>
      </c>
      <c r="P39" s="38">
        <f>P38-N38</f>
        <v>18</v>
      </c>
      <c r="Q39" s="39">
        <f>P39/N38</f>
        <v>0.05389221556886228</v>
      </c>
      <c r="R39" s="38">
        <f>R38-P38</f>
        <v>-4</v>
      </c>
      <c r="S39" s="39">
        <f>R39/P38</f>
        <v>-0.011363636363636364</v>
      </c>
      <c r="T39" s="38">
        <f>T38-R38</f>
        <v>120</v>
      </c>
      <c r="U39" s="39">
        <f>T39/R38</f>
        <v>0.3448275862068966</v>
      </c>
      <c r="V39" s="38">
        <f>V38-T38</f>
        <v>39</v>
      </c>
      <c r="W39" s="39">
        <f>V39/T38</f>
        <v>0.08333333333333333</v>
      </c>
      <c r="X39" s="38">
        <f>X38-V38</f>
        <v>-103</v>
      </c>
      <c r="Y39" s="39">
        <f>X39/V38</f>
        <v>-0.20315581854043394</v>
      </c>
      <c r="Z39" s="50">
        <f>Z38-X38</f>
        <v>84</v>
      </c>
      <c r="AA39" s="51">
        <f>Z39/X38</f>
        <v>0.2079207920792079</v>
      </c>
      <c r="AB39" s="73">
        <f>D38+F38+H38+J38+L38+N38+P38+R38</f>
        <v>2935</v>
      </c>
      <c r="AC39" s="45"/>
      <c r="AD39" s="67"/>
      <c r="AE39" s="73"/>
      <c r="AF39" s="73"/>
    </row>
    <row r="40" spans="1:32" ht="24.75" customHeight="1" hidden="1" thickBot="1">
      <c r="A40" s="89"/>
      <c r="B40" s="92"/>
      <c r="C40" s="18" t="s">
        <v>20</v>
      </c>
      <c r="D40" s="32">
        <f>D38-D10</f>
        <v>-2</v>
      </c>
      <c r="E40" s="31">
        <f>D40/D10</f>
        <v>-0.005797101449275362</v>
      </c>
      <c r="F40" s="32">
        <f>F38-F10</f>
        <v>42</v>
      </c>
      <c r="G40" s="31">
        <f>F40/F10</f>
        <v>0.10268948655256724</v>
      </c>
      <c r="H40" s="32">
        <f>H38-H10</f>
        <v>173</v>
      </c>
      <c r="I40" s="31">
        <f>H40/H10</f>
        <v>0.5148809523809523</v>
      </c>
      <c r="J40" s="32">
        <f>J38-J10</f>
        <v>76</v>
      </c>
      <c r="K40" s="31">
        <f>J40/J10</f>
        <v>0.2857142857142857</v>
      </c>
      <c r="L40" s="37">
        <f>L38-L10</f>
        <v>23</v>
      </c>
      <c r="M40" s="31">
        <f>L40/L10</f>
        <v>0.09871244635193133</v>
      </c>
      <c r="N40" s="37">
        <f>N38-N10</f>
        <v>103</v>
      </c>
      <c r="O40" s="31">
        <f>N40/N10</f>
        <v>0.4458874458874459</v>
      </c>
      <c r="P40" s="37">
        <f>P38-P10</f>
        <v>-44</v>
      </c>
      <c r="Q40" s="31">
        <f>P40/P10</f>
        <v>-0.1111111111111111</v>
      </c>
      <c r="R40" s="37">
        <f>R38-R10</f>
        <v>90</v>
      </c>
      <c r="S40" s="31">
        <f>R40/R10</f>
        <v>0.3488372093023256</v>
      </c>
      <c r="T40" s="37">
        <f>T38-T10</f>
        <v>102</v>
      </c>
      <c r="U40" s="31">
        <f>T40/T10</f>
        <v>0.2786885245901639</v>
      </c>
      <c r="V40" s="37">
        <f>V38-V10</f>
        <v>124</v>
      </c>
      <c r="W40" s="31">
        <f>V40/V10</f>
        <v>0.3237597911227154</v>
      </c>
      <c r="X40" s="37">
        <f>X38-X10</f>
        <v>11</v>
      </c>
      <c r="Y40" s="31">
        <f>X40/X10</f>
        <v>0.027989821882951654</v>
      </c>
      <c r="Z40" s="52">
        <f>Z38-Z10</f>
        <v>116</v>
      </c>
      <c r="AA40" s="53">
        <f>Z40/Z10</f>
        <v>0.3118279569892473</v>
      </c>
      <c r="AB40" s="28"/>
      <c r="AC40" s="66"/>
      <c r="AD40" s="44"/>
      <c r="AE40" s="73"/>
      <c r="AF40" s="73"/>
    </row>
    <row r="41" spans="1:32" ht="19.5" customHeight="1" hidden="1" thickBot="1" thickTop="1">
      <c r="A41" s="89" t="s">
        <v>9</v>
      </c>
      <c r="B41" s="90" t="s">
        <v>16</v>
      </c>
      <c r="C41" s="20"/>
      <c r="D41" s="34">
        <v>77</v>
      </c>
      <c r="E41" s="23" t="s">
        <v>24</v>
      </c>
      <c r="F41" s="34">
        <v>75</v>
      </c>
      <c r="G41" s="23" t="s">
        <v>24</v>
      </c>
      <c r="H41" s="34">
        <v>82</v>
      </c>
      <c r="I41" s="23" t="s">
        <v>24</v>
      </c>
      <c r="J41" s="34">
        <v>71</v>
      </c>
      <c r="K41" s="23" t="s">
        <v>24</v>
      </c>
      <c r="L41" s="34">
        <v>74</v>
      </c>
      <c r="M41" s="23" t="s">
        <v>24</v>
      </c>
      <c r="N41" s="34">
        <v>44</v>
      </c>
      <c r="O41" s="23" t="s">
        <v>24</v>
      </c>
      <c r="P41" s="34">
        <v>54</v>
      </c>
      <c r="Q41" s="23" t="s">
        <v>24</v>
      </c>
      <c r="R41" s="34">
        <v>91</v>
      </c>
      <c r="S41" s="23" t="s">
        <v>24</v>
      </c>
      <c r="T41" s="34">
        <v>73</v>
      </c>
      <c r="U41" s="23" t="s">
        <v>24</v>
      </c>
      <c r="V41" s="34">
        <v>124</v>
      </c>
      <c r="W41" s="23" t="s">
        <v>24</v>
      </c>
      <c r="X41" s="34">
        <v>110</v>
      </c>
      <c r="Y41" s="23" t="s">
        <v>24</v>
      </c>
      <c r="Z41" s="49">
        <v>62</v>
      </c>
      <c r="AA41" s="48" t="s">
        <v>24</v>
      </c>
      <c r="AB41" s="27">
        <f>D41+F41+H41+J41+L41+N41+P41+R41+T41+V41+X41+Z41</f>
        <v>937</v>
      </c>
      <c r="AC41" s="26" t="s">
        <v>37</v>
      </c>
      <c r="AD41" s="29">
        <v>0.0086</v>
      </c>
      <c r="AE41" s="73">
        <f>V41+X41+Z41</f>
        <v>296</v>
      </c>
      <c r="AF41" s="73"/>
    </row>
    <row r="42" spans="1:32" ht="27" customHeight="1" hidden="1" thickBot="1" thickTop="1">
      <c r="A42" s="89"/>
      <c r="B42" s="91"/>
      <c r="C42" s="21" t="s">
        <v>19</v>
      </c>
      <c r="D42" s="38">
        <v>-54</v>
      </c>
      <c r="E42" s="39">
        <f>D42/131</f>
        <v>-0.4122137404580153</v>
      </c>
      <c r="F42" s="38">
        <f>F41-D41</f>
        <v>-2</v>
      </c>
      <c r="G42" s="39">
        <f>F42/D41</f>
        <v>-0.025974025974025976</v>
      </c>
      <c r="H42" s="38">
        <f>H41-F41</f>
        <v>7</v>
      </c>
      <c r="I42" s="39">
        <f>H42/F41</f>
        <v>0.09333333333333334</v>
      </c>
      <c r="J42" s="38">
        <f>J41-H41</f>
        <v>-11</v>
      </c>
      <c r="K42" s="39">
        <f>J42/H41</f>
        <v>-0.13414634146341464</v>
      </c>
      <c r="L42" s="38">
        <f>L41-J41</f>
        <v>3</v>
      </c>
      <c r="M42" s="39">
        <f>L42/J41</f>
        <v>0.04225352112676056</v>
      </c>
      <c r="N42" s="38">
        <f>N41-L41</f>
        <v>-30</v>
      </c>
      <c r="O42" s="39">
        <f>N42/L41</f>
        <v>-0.40540540540540543</v>
      </c>
      <c r="P42" s="38">
        <f>P41-N41</f>
        <v>10</v>
      </c>
      <c r="Q42" s="39">
        <f>P42/N41</f>
        <v>0.22727272727272727</v>
      </c>
      <c r="R42" s="38">
        <f>R41-P41</f>
        <v>37</v>
      </c>
      <c r="S42" s="39">
        <f>R42/P41</f>
        <v>0.6851851851851852</v>
      </c>
      <c r="T42" s="38">
        <f>T41-R41</f>
        <v>-18</v>
      </c>
      <c r="U42" s="39">
        <f>T42/R41</f>
        <v>-0.1978021978021978</v>
      </c>
      <c r="V42" s="38">
        <f>V41-T41</f>
        <v>51</v>
      </c>
      <c r="W42" s="39">
        <f>V42/T41</f>
        <v>0.6986301369863014</v>
      </c>
      <c r="X42" s="38">
        <f>X41-V41</f>
        <v>-14</v>
      </c>
      <c r="Y42" s="39">
        <f>X42/V41</f>
        <v>-0.11290322580645161</v>
      </c>
      <c r="Z42" s="50">
        <f>Z41-X41</f>
        <v>-48</v>
      </c>
      <c r="AA42" s="51">
        <f>Z42/X41</f>
        <v>-0.43636363636363634</v>
      </c>
      <c r="AB42" s="73">
        <f>D41+F41+H41+J41+L41+N41+P41+R41</f>
        <v>568</v>
      </c>
      <c r="AC42" s="45"/>
      <c r="AD42" s="67"/>
      <c r="AE42" s="73"/>
      <c r="AF42" s="73"/>
    </row>
    <row r="43" spans="1:32" ht="24.75" customHeight="1" hidden="1" thickBot="1">
      <c r="A43" s="89"/>
      <c r="B43" s="92"/>
      <c r="C43" s="18" t="s">
        <v>20</v>
      </c>
      <c r="D43" s="32">
        <f>D41-D13</f>
        <v>-18</v>
      </c>
      <c r="E43" s="31">
        <f>D43/D13</f>
        <v>-0.18947368421052632</v>
      </c>
      <c r="F43" s="32">
        <f>F41-F13</f>
        <v>-64</v>
      </c>
      <c r="G43" s="31">
        <f>F43/F13</f>
        <v>-0.460431654676259</v>
      </c>
      <c r="H43" s="32">
        <f>H41-H13</f>
        <v>-9</v>
      </c>
      <c r="I43" s="31">
        <f>H43/H13</f>
        <v>-0.0989010989010989</v>
      </c>
      <c r="J43" s="32">
        <f>J41-J13</f>
        <v>-16</v>
      </c>
      <c r="K43" s="31">
        <f>J43/J13</f>
        <v>-0.1839080459770115</v>
      </c>
      <c r="L43" s="37">
        <f>L41-L13</f>
        <v>-19</v>
      </c>
      <c r="M43" s="31">
        <f>L43/L13</f>
        <v>-0.20430107526881722</v>
      </c>
      <c r="N43" s="37">
        <f>N41-N13</f>
        <v>-59</v>
      </c>
      <c r="O43" s="31">
        <f>N43/N13</f>
        <v>-0.5728155339805825</v>
      </c>
      <c r="P43" s="37">
        <f>P41-P13</f>
        <v>-38</v>
      </c>
      <c r="Q43" s="31">
        <f>P43/P13</f>
        <v>-0.41304347826086957</v>
      </c>
      <c r="R43" s="37">
        <f>R41-R13</f>
        <v>1</v>
      </c>
      <c r="S43" s="31">
        <f>R43/R13</f>
        <v>0.011111111111111112</v>
      </c>
      <c r="T43" s="37">
        <f>T41-T13</f>
        <v>-66</v>
      </c>
      <c r="U43" s="31">
        <f>T43/T13</f>
        <v>-0.4748201438848921</v>
      </c>
      <c r="V43" s="37">
        <f>V41-V13</f>
        <v>25</v>
      </c>
      <c r="W43" s="31">
        <f>V43/V13</f>
        <v>0.25252525252525254</v>
      </c>
      <c r="X43" s="37">
        <f>X41-X13</f>
        <v>-9</v>
      </c>
      <c r="Y43" s="31">
        <f>X43/X13</f>
        <v>-0.07563025210084033</v>
      </c>
      <c r="Z43" s="52">
        <f>Z41-Z13</f>
        <v>-69</v>
      </c>
      <c r="AA43" s="53">
        <f>Z43/Z13</f>
        <v>-0.5267175572519084</v>
      </c>
      <c r="AB43" s="73"/>
      <c r="AC43" s="45"/>
      <c r="AD43" s="44"/>
      <c r="AE43" s="73"/>
      <c r="AF43" s="73"/>
    </row>
    <row r="44" spans="1:32" ht="16.5" customHeight="1" hidden="1" thickBot="1" thickTop="1">
      <c r="A44" s="89" t="s">
        <v>10</v>
      </c>
      <c r="B44" s="90" t="s">
        <v>17</v>
      </c>
      <c r="C44" s="20"/>
      <c r="D44" s="34">
        <v>0</v>
      </c>
      <c r="E44" s="23" t="s">
        <v>24</v>
      </c>
      <c r="F44" s="34">
        <v>0</v>
      </c>
      <c r="G44" s="23" t="s">
        <v>24</v>
      </c>
      <c r="H44" s="34">
        <v>0</v>
      </c>
      <c r="I44" s="23" t="s">
        <v>24</v>
      </c>
      <c r="J44" s="34">
        <v>0</v>
      </c>
      <c r="K44" s="23" t="s">
        <v>24</v>
      </c>
      <c r="L44" s="34">
        <v>0</v>
      </c>
      <c r="M44" s="23" t="s">
        <v>24</v>
      </c>
      <c r="N44" s="34">
        <v>0</v>
      </c>
      <c r="O44" s="23" t="s">
        <v>24</v>
      </c>
      <c r="P44" s="34">
        <v>0</v>
      </c>
      <c r="Q44" s="23" t="s">
        <v>24</v>
      </c>
      <c r="R44" s="34">
        <v>0</v>
      </c>
      <c r="S44" s="23" t="s">
        <v>24</v>
      </c>
      <c r="T44" s="34">
        <v>0</v>
      </c>
      <c r="U44" s="23" t="s">
        <v>24</v>
      </c>
      <c r="V44" s="34">
        <v>0</v>
      </c>
      <c r="W44" s="23" t="s">
        <v>24</v>
      </c>
      <c r="X44" s="34">
        <v>0</v>
      </c>
      <c r="Y44" s="23" t="s">
        <v>24</v>
      </c>
      <c r="Z44" s="49">
        <v>0</v>
      </c>
      <c r="AA44" s="48" t="s">
        <v>24</v>
      </c>
      <c r="AB44" s="27">
        <f>D44+F44+H44+J44+L44+N44+P44+R44+T44+V44+X44</f>
        <v>0</v>
      </c>
      <c r="AC44" s="41"/>
      <c r="AD44" s="42"/>
      <c r="AE44" s="73">
        <v>0</v>
      </c>
      <c r="AF44" s="73"/>
    </row>
    <row r="45" spans="1:32" ht="27" customHeight="1" hidden="1" thickBot="1" thickTop="1">
      <c r="A45" s="89"/>
      <c r="B45" s="91"/>
      <c r="C45" s="21" t="s">
        <v>19</v>
      </c>
      <c r="D45" s="38"/>
      <c r="E45" s="39"/>
      <c r="F45" s="38"/>
      <c r="G45" s="39"/>
      <c r="H45" s="38"/>
      <c r="I45" s="39"/>
      <c r="J45" s="38"/>
      <c r="K45" s="39"/>
      <c r="L45" s="38"/>
      <c r="M45" s="39"/>
      <c r="N45" s="38"/>
      <c r="O45" s="39"/>
      <c r="P45" s="38"/>
      <c r="Q45" s="39"/>
      <c r="R45" s="38"/>
      <c r="S45" s="39"/>
      <c r="T45" s="38"/>
      <c r="U45" s="39"/>
      <c r="V45" s="38"/>
      <c r="W45" s="39"/>
      <c r="X45" s="38"/>
      <c r="Y45" s="39"/>
      <c r="Z45" s="50"/>
      <c r="AA45" s="51"/>
      <c r="AB45" s="73">
        <f>D44+F44+H44+J44+L44+N44</f>
        <v>0</v>
      </c>
      <c r="AC45" s="43"/>
      <c r="AD45" s="67"/>
      <c r="AE45" s="73"/>
      <c r="AF45" s="73"/>
    </row>
    <row r="46" spans="1:32" ht="24.75" customHeight="1" hidden="1" thickBot="1">
      <c r="A46" s="89"/>
      <c r="B46" s="92"/>
      <c r="C46" s="18" t="s">
        <v>20</v>
      </c>
      <c r="D46" s="32"/>
      <c r="E46" s="31"/>
      <c r="F46" s="32"/>
      <c r="G46" s="31"/>
      <c r="H46" s="32"/>
      <c r="I46" s="31"/>
      <c r="J46" s="32"/>
      <c r="K46" s="31"/>
      <c r="L46" s="37"/>
      <c r="M46" s="31"/>
      <c r="N46" s="37"/>
      <c r="O46" s="31"/>
      <c r="P46" s="37"/>
      <c r="Q46" s="31"/>
      <c r="R46" s="37"/>
      <c r="S46" s="31"/>
      <c r="T46" s="37"/>
      <c r="U46" s="31"/>
      <c r="V46" s="37"/>
      <c r="W46" s="31"/>
      <c r="X46" s="37"/>
      <c r="Y46" s="31"/>
      <c r="Z46" s="52"/>
      <c r="AA46" s="53"/>
      <c r="AB46" s="28"/>
      <c r="AC46" s="66"/>
      <c r="AD46" s="44"/>
      <c r="AE46" s="73"/>
      <c r="AF46" s="73"/>
    </row>
    <row r="47" spans="1:32" ht="19.5" customHeight="1" hidden="1" thickBot="1" thickTop="1">
      <c r="A47" s="89" t="s">
        <v>11</v>
      </c>
      <c r="B47" s="90" t="s">
        <v>15</v>
      </c>
      <c r="C47" s="20"/>
      <c r="D47" s="34">
        <v>63</v>
      </c>
      <c r="E47" s="23" t="s">
        <v>24</v>
      </c>
      <c r="F47" s="34">
        <v>65</v>
      </c>
      <c r="G47" s="23" t="s">
        <v>24</v>
      </c>
      <c r="H47" s="34">
        <v>101</v>
      </c>
      <c r="I47" s="23" t="s">
        <v>24</v>
      </c>
      <c r="J47" s="34">
        <v>128</v>
      </c>
      <c r="K47" s="23" t="s">
        <v>24</v>
      </c>
      <c r="L47" s="34">
        <v>82</v>
      </c>
      <c r="M47" s="23" t="s">
        <v>24</v>
      </c>
      <c r="N47" s="34">
        <v>92</v>
      </c>
      <c r="O47" s="23" t="s">
        <v>24</v>
      </c>
      <c r="P47" s="34">
        <v>105</v>
      </c>
      <c r="Q47" s="23" t="s">
        <v>24</v>
      </c>
      <c r="R47" s="34">
        <v>134</v>
      </c>
      <c r="S47" s="23" t="s">
        <v>24</v>
      </c>
      <c r="T47" s="34">
        <v>161</v>
      </c>
      <c r="U47" s="23" t="s">
        <v>24</v>
      </c>
      <c r="V47" s="34">
        <v>149</v>
      </c>
      <c r="W47" s="23" t="s">
        <v>24</v>
      </c>
      <c r="X47" s="34">
        <v>133</v>
      </c>
      <c r="Y47" s="23" t="s">
        <v>24</v>
      </c>
      <c r="Z47" s="49">
        <v>76</v>
      </c>
      <c r="AA47" s="48" t="s">
        <v>24</v>
      </c>
      <c r="AB47" s="27">
        <f>D47+F47+H47+J47+L47+N47+P47+R47+T47+V47+X47+Z47</f>
        <v>1289</v>
      </c>
      <c r="AC47" s="26"/>
      <c r="AD47" s="29"/>
      <c r="AE47" s="73">
        <f>V47+X47+Z47</f>
        <v>358</v>
      </c>
      <c r="AF47" s="73"/>
    </row>
    <row r="48" spans="1:32" ht="27" customHeight="1" hidden="1" thickBot="1" thickTop="1">
      <c r="A48" s="89"/>
      <c r="B48" s="91"/>
      <c r="C48" s="21" t="s">
        <v>19</v>
      </c>
      <c r="D48" s="38">
        <v>-7</v>
      </c>
      <c r="E48" s="39">
        <f>D48/12</f>
        <v>-0.5833333333333334</v>
      </c>
      <c r="F48" s="38">
        <f>F47-D47</f>
        <v>2</v>
      </c>
      <c r="G48" s="39">
        <f>F48/D47</f>
        <v>0.031746031746031744</v>
      </c>
      <c r="H48" s="38">
        <f>H47-F47</f>
        <v>36</v>
      </c>
      <c r="I48" s="39">
        <f>H48/F47</f>
        <v>0.5538461538461539</v>
      </c>
      <c r="J48" s="38">
        <f>J47-H47</f>
        <v>27</v>
      </c>
      <c r="K48" s="39">
        <f>J48/H47</f>
        <v>0.26732673267326734</v>
      </c>
      <c r="L48" s="38">
        <f>L47-J47</f>
        <v>-46</v>
      </c>
      <c r="M48" s="39">
        <f>L48/J47</f>
        <v>-0.359375</v>
      </c>
      <c r="N48" s="38">
        <f>N47-L47</f>
        <v>10</v>
      </c>
      <c r="O48" s="39">
        <f>N48/L47</f>
        <v>0.12195121951219512</v>
      </c>
      <c r="P48" s="38">
        <f>P47-N47</f>
        <v>13</v>
      </c>
      <c r="Q48" s="39">
        <f>P48/N47</f>
        <v>0.14130434782608695</v>
      </c>
      <c r="R48" s="38">
        <f>R47-P47</f>
        <v>29</v>
      </c>
      <c r="S48" s="39">
        <f>R48/P47</f>
        <v>0.2761904761904762</v>
      </c>
      <c r="T48" s="38">
        <f>T47-R47</f>
        <v>27</v>
      </c>
      <c r="U48" s="39">
        <f>T48/R47</f>
        <v>0.20149253731343283</v>
      </c>
      <c r="V48" s="38">
        <f>V47-T47</f>
        <v>-12</v>
      </c>
      <c r="W48" s="39">
        <f>V48/T47</f>
        <v>-0.07453416149068323</v>
      </c>
      <c r="X48" s="38">
        <f>X47-V47</f>
        <v>-16</v>
      </c>
      <c r="Y48" s="39">
        <f>X48/V47</f>
        <v>-0.10738255033557047</v>
      </c>
      <c r="Z48" s="50">
        <f>Z47-X47</f>
        <v>-57</v>
      </c>
      <c r="AA48" s="51">
        <f>Z48/X47</f>
        <v>-0.42857142857142855</v>
      </c>
      <c r="AB48" s="73">
        <f>D47+F47+H47+J47+L47+N47+P47+R47</f>
        <v>770</v>
      </c>
      <c r="AC48" s="12"/>
      <c r="AD48" s="67"/>
      <c r="AE48" s="73"/>
      <c r="AF48" s="73"/>
    </row>
    <row r="49" spans="1:29" ht="24.75" customHeight="1" hidden="1" thickBot="1">
      <c r="A49" s="89"/>
      <c r="B49" s="92"/>
      <c r="C49" s="18" t="s">
        <v>20</v>
      </c>
      <c r="D49" s="32"/>
      <c r="E49" s="31"/>
      <c r="F49" s="32"/>
      <c r="G49" s="31"/>
      <c r="H49" s="32"/>
      <c r="I49" s="31"/>
      <c r="J49" s="32"/>
      <c r="K49" s="31"/>
      <c r="L49" s="37"/>
      <c r="M49" s="31"/>
      <c r="N49" s="37"/>
      <c r="O49" s="31"/>
      <c r="P49" s="37"/>
      <c r="Q49" s="31"/>
      <c r="R49" s="37"/>
      <c r="S49" s="31"/>
      <c r="T49" s="37"/>
      <c r="U49" s="31"/>
      <c r="V49" s="37"/>
      <c r="W49" s="31"/>
      <c r="X49" s="37"/>
      <c r="Y49" s="31"/>
      <c r="Z49" s="52"/>
      <c r="AA49" s="53"/>
      <c r="AB49" s="74"/>
      <c r="AC49" s="9"/>
    </row>
    <row r="50" spans="1:29" ht="19.5" customHeight="1" hidden="1" thickBot="1">
      <c r="A50" s="99" t="s">
        <v>12</v>
      </c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"/>
      <c r="AC50" s="9"/>
    </row>
    <row r="51" spans="1:29" ht="19.5" customHeight="1" hidden="1" thickBot="1">
      <c r="A51" s="89" t="s">
        <v>13</v>
      </c>
      <c r="B51" s="90" t="s">
        <v>14</v>
      </c>
      <c r="C51" s="5"/>
      <c r="D51" s="34">
        <v>176</v>
      </c>
      <c r="E51" s="23" t="s">
        <v>24</v>
      </c>
      <c r="F51" s="34">
        <v>155</v>
      </c>
      <c r="G51" s="23" t="s">
        <v>24</v>
      </c>
      <c r="H51" s="34">
        <v>172</v>
      </c>
      <c r="I51" s="23" t="s">
        <v>24</v>
      </c>
      <c r="J51" s="34">
        <v>211</v>
      </c>
      <c r="K51" s="23" t="s">
        <v>24</v>
      </c>
      <c r="L51" s="34">
        <v>264</v>
      </c>
      <c r="M51" s="23" t="s">
        <v>24</v>
      </c>
      <c r="N51" s="34">
        <v>225</v>
      </c>
      <c r="O51" s="23" t="s">
        <v>24</v>
      </c>
      <c r="P51" s="34">
        <v>228</v>
      </c>
      <c r="Q51" s="23" t="s">
        <v>24</v>
      </c>
      <c r="R51" s="34">
        <v>244</v>
      </c>
      <c r="S51" s="23" t="s">
        <v>24</v>
      </c>
      <c r="T51" s="34">
        <v>214</v>
      </c>
      <c r="U51" s="23" t="s">
        <v>24</v>
      </c>
      <c r="V51" s="34">
        <v>307</v>
      </c>
      <c r="W51" s="23" t="s">
        <v>24</v>
      </c>
      <c r="X51" s="34">
        <v>249</v>
      </c>
      <c r="Y51" s="23" t="s">
        <v>24</v>
      </c>
      <c r="Z51" s="49">
        <v>262</v>
      </c>
      <c r="AA51" s="48" t="s">
        <v>24</v>
      </c>
      <c r="AB51" s="10"/>
      <c r="AC51" s="9"/>
    </row>
    <row r="52" spans="1:29" ht="27" customHeight="1" hidden="1" thickBot="1" thickTop="1">
      <c r="A52" s="89"/>
      <c r="B52" s="91"/>
      <c r="C52" s="21" t="s">
        <v>19</v>
      </c>
      <c r="D52" s="38">
        <v>16</v>
      </c>
      <c r="E52" s="39">
        <f>D52/160</f>
        <v>0.1</v>
      </c>
      <c r="F52" s="38">
        <f>F51-D51</f>
        <v>-21</v>
      </c>
      <c r="G52" s="39">
        <f>F52/D51</f>
        <v>-0.11931818181818182</v>
      </c>
      <c r="H52" s="38">
        <f>H51-F51</f>
        <v>17</v>
      </c>
      <c r="I52" s="39">
        <f>H52/F51</f>
        <v>0.10967741935483871</v>
      </c>
      <c r="J52" s="38">
        <f>J51-H51</f>
        <v>39</v>
      </c>
      <c r="K52" s="39">
        <f>J52/H51</f>
        <v>0.22674418604651161</v>
      </c>
      <c r="L52" s="38">
        <f>L51-J51</f>
        <v>53</v>
      </c>
      <c r="M52" s="39">
        <f>L52/J51</f>
        <v>0.25118483412322273</v>
      </c>
      <c r="N52" s="38">
        <f>N51-L51</f>
        <v>-39</v>
      </c>
      <c r="O52" s="39">
        <f>N52/L51</f>
        <v>-0.14772727272727273</v>
      </c>
      <c r="P52" s="38">
        <f>P51-N51</f>
        <v>3</v>
      </c>
      <c r="Q52" s="39">
        <f>P52/N51</f>
        <v>0.013333333333333334</v>
      </c>
      <c r="R52" s="38">
        <f>R51-P51</f>
        <v>16</v>
      </c>
      <c r="S52" s="39">
        <f>R52/P51</f>
        <v>0.07017543859649122</v>
      </c>
      <c r="T52" s="38">
        <f>T51-R51</f>
        <v>-30</v>
      </c>
      <c r="U52" s="39">
        <f>T52/R51</f>
        <v>-0.12295081967213115</v>
      </c>
      <c r="V52" s="38">
        <f>V51-T51</f>
        <v>93</v>
      </c>
      <c r="W52" s="39">
        <f>V52/T51</f>
        <v>0.43457943925233644</v>
      </c>
      <c r="X52" s="38">
        <f>X51-V51</f>
        <v>-58</v>
      </c>
      <c r="Y52" s="39">
        <f>X52/V51</f>
        <v>-0.18892508143322476</v>
      </c>
      <c r="Z52" s="50">
        <f>Z51-X51</f>
        <v>13</v>
      </c>
      <c r="AA52" s="51">
        <f>Z52/X51</f>
        <v>0.05220883534136546</v>
      </c>
      <c r="AB52" s="10"/>
      <c r="AC52" s="9"/>
    </row>
    <row r="53" spans="1:29" ht="24.75" customHeight="1" hidden="1" thickBot="1" thickTop="1">
      <c r="A53" s="89"/>
      <c r="B53" s="92"/>
      <c r="C53" s="18" t="s">
        <v>20</v>
      </c>
      <c r="D53" s="32">
        <f>D51-D23</f>
        <v>44</v>
      </c>
      <c r="E53" s="31">
        <f>D53/D23</f>
        <v>0.3333333333333333</v>
      </c>
      <c r="F53" s="32">
        <f>F51-F23</f>
        <v>-13</v>
      </c>
      <c r="G53" s="31">
        <f>F53/F23</f>
        <v>-0.07738095238095238</v>
      </c>
      <c r="H53" s="32">
        <f>H51-H23</f>
        <v>59</v>
      </c>
      <c r="I53" s="31">
        <f>H53/H23</f>
        <v>0.5221238938053098</v>
      </c>
      <c r="J53" s="32">
        <f>J51-J23</f>
        <v>80</v>
      </c>
      <c r="K53" s="31">
        <f>J53/J23</f>
        <v>0.6106870229007634</v>
      </c>
      <c r="L53" s="37">
        <f>L51-L23</f>
        <v>138</v>
      </c>
      <c r="M53" s="31">
        <f>L53/L23</f>
        <v>1.0952380952380953</v>
      </c>
      <c r="N53" s="37">
        <f>N51-N23</f>
        <v>103</v>
      </c>
      <c r="O53" s="31">
        <f>N53/N23</f>
        <v>0.8442622950819673</v>
      </c>
      <c r="P53" s="37">
        <f>P51-P23</f>
        <v>73</v>
      </c>
      <c r="Q53" s="71">
        <f>P53/N52</f>
        <v>-1.8717948717948718</v>
      </c>
      <c r="R53" s="37">
        <f>R51-R23</f>
        <v>61</v>
      </c>
      <c r="S53" s="71">
        <f>R53/P52</f>
        <v>20.333333333333332</v>
      </c>
      <c r="T53" s="37">
        <f>T51-T23</f>
        <v>32</v>
      </c>
      <c r="U53" s="31">
        <f>T53/R52</f>
        <v>2</v>
      </c>
      <c r="V53" s="37">
        <f>V51-V23</f>
        <v>163</v>
      </c>
      <c r="W53" s="31">
        <f>V53/T52</f>
        <v>-5.433333333333334</v>
      </c>
      <c r="X53" s="37">
        <f>X51-X23</f>
        <v>98</v>
      </c>
      <c r="Y53" s="31">
        <f>X53/V52</f>
        <v>1.053763440860215</v>
      </c>
      <c r="Z53" s="52">
        <f>Z51-Z23</f>
        <v>102</v>
      </c>
      <c r="AA53" s="53">
        <f>Z53/X52</f>
        <v>-1.7586206896551724</v>
      </c>
      <c r="AB53" s="10"/>
      <c r="AC53" s="9"/>
    </row>
    <row r="54" spans="4:14" ht="9" customHeight="1" hidden="1" thickBot="1">
      <c r="D54" s="6"/>
      <c r="F54" s="6"/>
      <c r="H54" s="6"/>
      <c r="J54" s="6"/>
      <c r="L54" s="6"/>
      <c r="N54" s="6"/>
    </row>
    <row r="55" spans="1:30" ht="23.25" customHeight="1" thickBot="1" thickTop="1">
      <c r="A55" s="107" t="s">
        <v>41</v>
      </c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</row>
    <row r="56" spans="4:14" ht="13.5" customHeight="1" thickBot="1" thickTop="1">
      <c r="D56" s="6"/>
      <c r="F56" s="6"/>
      <c r="H56" s="6"/>
      <c r="J56" s="6"/>
      <c r="L56" s="6"/>
      <c r="N56" s="6"/>
    </row>
    <row r="57" spans="1:30" ht="20.25" customHeight="1" thickBot="1">
      <c r="A57" s="89" t="s">
        <v>0</v>
      </c>
      <c r="B57" s="109" t="s">
        <v>1</v>
      </c>
      <c r="C57" s="111"/>
      <c r="D57" s="93" t="s">
        <v>40</v>
      </c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112"/>
      <c r="AB57" s="113" t="s">
        <v>21</v>
      </c>
      <c r="AC57" s="116" t="s">
        <v>22</v>
      </c>
      <c r="AD57" s="117"/>
    </row>
    <row r="58" spans="1:30" ht="16.5" customHeight="1" thickBot="1" thickTop="1">
      <c r="A58" s="89"/>
      <c r="B58" s="110"/>
      <c r="C58" s="89"/>
      <c r="D58" s="95" t="s">
        <v>4</v>
      </c>
      <c r="E58" s="96"/>
      <c r="F58" s="95" t="s">
        <v>5</v>
      </c>
      <c r="G58" s="96"/>
      <c r="H58" s="95" t="s">
        <v>25</v>
      </c>
      <c r="I58" s="96"/>
      <c r="J58" s="95" t="s">
        <v>26</v>
      </c>
      <c r="K58" s="96"/>
      <c r="L58" s="95" t="s">
        <v>27</v>
      </c>
      <c r="M58" s="96"/>
      <c r="N58" s="95" t="s">
        <v>28</v>
      </c>
      <c r="O58" s="96"/>
      <c r="P58" s="95" t="s">
        <v>29</v>
      </c>
      <c r="Q58" s="96"/>
      <c r="R58" s="95" t="s">
        <v>31</v>
      </c>
      <c r="S58" s="96"/>
      <c r="T58" s="95" t="s">
        <v>32</v>
      </c>
      <c r="U58" s="96"/>
      <c r="V58" s="95" t="s">
        <v>33</v>
      </c>
      <c r="W58" s="96"/>
      <c r="X58" s="95" t="s">
        <v>34</v>
      </c>
      <c r="Y58" s="96"/>
      <c r="Z58" s="97" t="s">
        <v>35</v>
      </c>
      <c r="AA58" s="98"/>
      <c r="AB58" s="114"/>
      <c r="AC58" s="118"/>
      <c r="AD58" s="119"/>
    </row>
    <row r="59" spans="1:30" ht="14.25" thickBot="1" thickTop="1">
      <c r="A59" s="2"/>
      <c r="B59" s="1"/>
      <c r="C59" s="99" t="s">
        <v>30</v>
      </c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1"/>
      <c r="AB59" s="115"/>
      <c r="AC59" s="24" t="s">
        <v>23</v>
      </c>
      <c r="AD59" s="25" t="s">
        <v>24</v>
      </c>
    </row>
    <row r="60" spans="1:30" ht="13.5" thickBot="1">
      <c r="A60" s="3"/>
      <c r="B60" s="3"/>
      <c r="C60" s="3"/>
      <c r="D60" s="6"/>
      <c r="E60" s="3"/>
      <c r="F60" s="35"/>
      <c r="G60" s="4"/>
      <c r="H60" s="36"/>
      <c r="I60" s="16"/>
      <c r="J60" s="35"/>
      <c r="K60" s="4"/>
      <c r="L60" s="6"/>
      <c r="M60" s="3"/>
      <c r="N60" s="6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102"/>
      <c r="AC60" s="103"/>
      <c r="AD60" s="104"/>
    </row>
    <row r="61" spans="1:30" ht="24" customHeight="1" thickBot="1" thickTop="1">
      <c r="A61" s="89" t="s">
        <v>6</v>
      </c>
      <c r="B61" s="90" t="s">
        <v>7</v>
      </c>
      <c r="C61" s="7"/>
      <c r="D61" s="56">
        <v>10841</v>
      </c>
      <c r="E61" s="22" t="s">
        <v>24</v>
      </c>
      <c r="F61" s="56">
        <v>11016</v>
      </c>
      <c r="G61" s="22" t="s">
        <v>24</v>
      </c>
      <c r="H61" s="56">
        <v>11033</v>
      </c>
      <c r="I61" s="22" t="s">
        <v>24</v>
      </c>
      <c r="J61" s="56">
        <v>11075</v>
      </c>
      <c r="K61" s="22" t="s">
        <v>24</v>
      </c>
      <c r="L61" s="56">
        <v>10846</v>
      </c>
      <c r="M61" s="22" t="s">
        <v>24</v>
      </c>
      <c r="N61" s="56">
        <v>10929</v>
      </c>
      <c r="O61" s="22" t="s">
        <v>24</v>
      </c>
      <c r="P61" s="56">
        <v>11209</v>
      </c>
      <c r="Q61" s="22" t="s">
        <v>24</v>
      </c>
      <c r="R61" s="56">
        <v>11115</v>
      </c>
      <c r="S61" s="22" t="s">
        <v>24</v>
      </c>
      <c r="T61" s="56">
        <v>11294</v>
      </c>
      <c r="U61" s="22" t="s">
        <v>24</v>
      </c>
      <c r="V61" s="56">
        <v>11452</v>
      </c>
      <c r="W61" s="22" t="s">
        <v>24</v>
      </c>
      <c r="X61" s="56">
        <v>11336</v>
      </c>
      <c r="Y61" s="22" t="s">
        <v>24</v>
      </c>
      <c r="Z61" s="61">
        <v>11503</v>
      </c>
      <c r="AA61" s="46" t="s">
        <v>24</v>
      </c>
      <c r="AB61" s="105"/>
      <c r="AC61" s="120"/>
      <c r="AD61" s="54"/>
    </row>
    <row r="62" spans="1:29" ht="25.5" customHeight="1" thickBot="1" thickTop="1">
      <c r="A62" s="89"/>
      <c r="B62" s="91"/>
      <c r="C62" s="17" t="s">
        <v>19</v>
      </c>
      <c r="D62" s="65">
        <f>D61-Z35</f>
        <v>234</v>
      </c>
      <c r="E62" s="30">
        <f>D62/Z35</f>
        <v>0.022060903177147168</v>
      </c>
      <c r="F62" s="65">
        <f>F61-D61</f>
        <v>175</v>
      </c>
      <c r="G62" s="30">
        <f>F62/D61</f>
        <v>0.016142422285766997</v>
      </c>
      <c r="H62" s="65">
        <f>H61-F61</f>
        <v>17</v>
      </c>
      <c r="I62" s="30">
        <f>H62/F61</f>
        <v>0.0015432098765432098</v>
      </c>
      <c r="J62" s="65">
        <f>J61-H61</f>
        <v>42</v>
      </c>
      <c r="K62" s="30">
        <f>J62/H61</f>
        <v>0.003806761533581075</v>
      </c>
      <c r="L62" s="65">
        <f>L61-J61</f>
        <v>-229</v>
      </c>
      <c r="M62" s="30">
        <f>L62/J61</f>
        <v>-0.020677200902934536</v>
      </c>
      <c r="N62" s="57">
        <f>N61-L61</f>
        <v>83</v>
      </c>
      <c r="O62" s="39">
        <f>N62/L61</f>
        <v>0.00765259081689102</v>
      </c>
      <c r="P62" s="57">
        <f>P61-N61</f>
        <v>280</v>
      </c>
      <c r="Q62" s="39">
        <f>P62/N61</f>
        <v>0.025619910330313845</v>
      </c>
      <c r="R62" s="57">
        <f>R61-P61</f>
        <v>-94</v>
      </c>
      <c r="S62" s="39">
        <f>R62/P61</f>
        <v>-0.008386118297796414</v>
      </c>
      <c r="T62" s="57">
        <f>T61-R61</f>
        <v>179</v>
      </c>
      <c r="U62" s="39">
        <f>T62/R61</f>
        <v>0.016104363472784527</v>
      </c>
      <c r="V62" s="57">
        <f>V61-T61</f>
        <v>158</v>
      </c>
      <c r="W62" s="39">
        <f>V62/T61</f>
        <v>0.013989729059677705</v>
      </c>
      <c r="X62" s="57">
        <f>X61-V61</f>
        <v>-116</v>
      </c>
      <c r="Y62" s="39">
        <f>X62/V61</f>
        <v>-0.010129235068110374</v>
      </c>
      <c r="Z62" s="62">
        <f>Z61-X61</f>
        <v>167</v>
      </c>
      <c r="AA62" s="51">
        <f>Z62/X61</f>
        <v>0.014731827805222301</v>
      </c>
      <c r="AB62" s="10"/>
      <c r="AC62" s="9"/>
    </row>
    <row r="63" spans="1:29" ht="25.5" customHeight="1" thickBot="1" thickTop="1">
      <c r="A63" s="89"/>
      <c r="B63" s="92"/>
      <c r="C63" s="18" t="s">
        <v>20</v>
      </c>
      <c r="D63" s="58">
        <f>D61-D35</f>
        <v>-685</v>
      </c>
      <c r="E63" s="31">
        <f>D63/D35</f>
        <v>-0.05943085198681242</v>
      </c>
      <c r="F63" s="58">
        <f>F61-F35</f>
        <v>-755</v>
      </c>
      <c r="G63" s="31">
        <f>F63/F35</f>
        <v>-0.06414068473366749</v>
      </c>
      <c r="H63" s="58">
        <f>H61-H35</f>
        <v>-778</v>
      </c>
      <c r="I63" s="31">
        <f>H63/H35</f>
        <v>-0.06587079840826349</v>
      </c>
      <c r="J63" s="58">
        <f>J61-J35</f>
        <v>-557</v>
      </c>
      <c r="K63" s="31">
        <f>J63/J35</f>
        <v>-0.047885144429160933</v>
      </c>
      <c r="L63" s="58">
        <f>L61-L35</f>
        <v>33</v>
      </c>
      <c r="M63" s="31">
        <f>L63/L35</f>
        <v>0.003051881993896236</v>
      </c>
      <c r="N63" s="58">
        <f>N61-N35</f>
        <v>541</v>
      </c>
      <c r="O63" s="31">
        <f>N63/N35</f>
        <v>0.05207932229495572</v>
      </c>
      <c r="P63" s="58">
        <f>P61-P35</f>
        <v>925</v>
      </c>
      <c r="Q63" s="31">
        <f>P63/P35</f>
        <v>0.08994554647996889</v>
      </c>
      <c r="R63" s="58">
        <f>R61-R35</f>
        <v>998</v>
      </c>
      <c r="S63" s="31">
        <f>R63/R35</f>
        <v>0.09864584362953445</v>
      </c>
      <c r="T63" s="58">
        <f>T61-T35</f>
        <v>829</v>
      </c>
      <c r="U63" s="31">
        <f>T63/T35</f>
        <v>0.07921643573817487</v>
      </c>
      <c r="V63" s="58">
        <f>V61-V35</f>
        <v>883</v>
      </c>
      <c r="W63" s="31">
        <f>V63/V35</f>
        <v>0.08354622007758539</v>
      </c>
      <c r="X63" s="58">
        <f>X61-X35</f>
        <v>760</v>
      </c>
      <c r="Y63" s="31">
        <f>X63/X35</f>
        <v>0.0718608169440242</v>
      </c>
      <c r="Z63" s="62">
        <f>Z61-Z35</f>
        <v>896</v>
      </c>
      <c r="AA63" s="51">
        <f>Z63/Z35</f>
        <v>0.08447251814839257</v>
      </c>
      <c r="AB63" s="10"/>
      <c r="AC63" s="40"/>
    </row>
    <row r="64" spans="1:31" ht="24" customHeight="1" thickBot="1" thickTop="1">
      <c r="A64" s="89" t="s">
        <v>8</v>
      </c>
      <c r="B64" s="90" t="s">
        <v>18</v>
      </c>
      <c r="C64" s="19"/>
      <c r="D64" s="59">
        <v>481</v>
      </c>
      <c r="E64" s="23" t="s">
        <v>24</v>
      </c>
      <c r="F64" s="59">
        <v>442</v>
      </c>
      <c r="G64" s="23" t="s">
        <v>24</v>
      </c>
      <c r="H64" s="59">
        <v>457</v>
      </c>
      <c r="I64" s="23" t="s">
        <v>24</v>
      </c>
      <c r="J64" s="59">
        <v>287</v>
      </c>
      <c r="K64" s="23" t="s">
        <v>24</v>
      </c>
      <c r="L64" s="59">
        <v>247</v>
      </c>
      <c r="M64" s="23" t="s">
        <v>24</v>
      </c>
      <c r="N64" s="59">
        <v>385</v>
      </c>
      <c r="O64" s="23" t="s">
        <v>24</v>
      </c>
      <c r="P64" s="59">
        <v>458</v>
      </c>
      <c r="Q64" s="23" t="s">
        <v>24</v>
      </c>
      <c r="R64" s="59">
        <v>397</v>
      </c>
      <c r="S64" s="23" t="s">
        <v>24</v>
      </c>
      <c r="T64" s="59">
        <v>424</v>
      </c>
      <c r="U64" s="23" t="s">
        <v>24</v>
      </c>
      <c r="V64" s="59">
        <v>380</v>
      </c>
      <c r="W64" s="23" t="s">
        <v>24</v>
      </c>
      <c r="X64" s="59">
        <v>392</v>
      </c>
      <c r="Y64" s="23" t="s">
        <v>24</v>
      </c>
      <c r="Z64" s="63">
        <v>369</v>
      </c>
      <c r="AA64" s="46" t="s">
        <v>24</v>
      </c>
      <c r="AB64" s="27">
        <f>D64+F64+H64+J64+L64+N64+P64+R64+T64+V64+X64+Z64</f>
        <v>4719</v>
      </c>
      <c r="AC64" s="26"/>
      <c r="AD64" s="29"/>
      <c r="AE64" s="68"/>
    </row>
    <row r="65" spans="1:30" ht="25.5" customHeight="1" thickBot="1" thickTop="1">
      <c r="A65" s="89"/>
      <c r="B65" s="91"/>
      <c r="C65" s="17" t="s">
        <v>19</v>
      </c>
      <c r="D65" s="65">
        <f>D64-Z38</f>
        <v>-7</v>
      </c>
      <c r="E65" s="30">
        <f>D65/Z38</f>
        <v>-0.014344262295081968</v>
      </c>
      <c r="F65" s="65">
        <f>F64-D64</f>
        <v>-39</v>
      </c>
      <c r="G65" s="30">
        <f>F65/D64</f>
        <v>-0.08108108108108109</v>
      </c>
      <c r="H65" s="65">
        <f>H64-F64</f>
        <v>15</v>
      </c>
      <c r="I65" s="30">
        <f>H65/F64</f>
        <v>0.033936651583710405</v>
      </c>
      <c r="J65" s="65">
        <f>J64-H64</f>
        <v>-170</v>
      </c>
      <c r="K65" s="30">
        <f>J65/H64</f>
        <v>-0.37199124726477023</v>
      </c>
      <c r="L65" s="65">
        <f>L64-J64</f>
        <v>-40</v>
      </c>
      <c r="M65" s="30">
        <f>L65/J64</f>
        <v>-0.13937282229965156</v>
      </c>
      <c r="N65" s="57">
        <f>N64-L64</f>
        <v>138</v>
      </c>
      <c r="O65" s="39">
        <f>N65/L64</f>
        <v>0.5587044534412956</v>
      </c>
      <c r="P65" s="57">
        <f>P64-N64</f>
        <v>73</v>
      </c>
      <c r="Q65" s="39">
        <f>P65/N64</f>
        <v>0.18961038961038962</v>
      </c>
      <c r="R65" s="57">
        <f>R64-P64</f>
        <v>-61</v>
      </c>
      <c r="S65" s="39">
        <f>R65/P64</f>
        <v>-0.1331877729257642</v>
      </c>
      <c r="T65" s="57">
        <f>T64-R64</f>
        <v>27</v>
      </c>
      <c r="U65" s="39">
        <f>T65/R64</f>
        <v>0.06801007556675064</v>
      </c>
      <c r="V65" s="57">
        <f>V64-T64</f>
        <v>-44</v>
      </c>
      <c r="W65" s="39">
        <f>V65/T64</f>
        <v>-0.10377358490566038</v>
      </c>
      <c r="X65" s="57">
        <f>X64-V64</f>
        <v>12</v>
      </c>
      <c r="Y65" s="39">
        <f>X65/V64</f>
        <v>0.031578947368421054</v>
      </c>
      <c r="Z65" s="62">
        <f>Z64-X64</f>
        <v>-23</v>
      </c>
      <c r="AA65" s="51">
        <f>Z65/X64</f>
        <v>-0.058673469387755105</v>
      </c>
      <c r="AB65" s="73">
        <f>AB64-D64-F64-H64-J64-L64-N64-P64-R64-T64-V64</f>
        <v>761</v>
      </c>
      <c r="AC65" s="45">
        <f>V64+X64+Z64</f>
        <v>1141</v>
      </c>
      <c r="AD65" s="67"/>
    </row>
    <row r="66" spans="1:30" ht="25.5" customHeight="1" thickBot="1" thickTop="1">
      <c r="A66" s="89"/>
      <c r="B66" s="92"/>
      <c r="C66" s="18" t="s">
        <v>20</v>
      </c>
      <c r="D66" s="58">
        <f>D64-D38</f>
        <v>138</v>
      </c>
      <c r="E66" s="31">
        <f>D66/D38</f>
        <v>0.40233236151603496</v>
      </c>
      <c r="F66" s="58">
        <f>F64-F38</f>
        <v>-9</v>
      </c>
      <c r="G66" s="31">
        <f>F66/F38</f>
        <v>-0.019955654101995565</v>
      </c>
      <c r="H66" s="58">
        <f>H64-H38</f>
        <v>-52</v>
      </c>
      <c r="I66" s="31">
        <f>H66/H38</f>
        <v>-0.10216110019646366</v>
      </c>
      <c r="J66" s="58">
        <f>J64-J38</f>
        <v>-55</v>
      </c>
      <c r="K66" s="31">
        <f>J66/J38</f>
        <v>-0.1608187134502924</v>
      </c>
      <c r="L66" s="58">
        <f>L64-L38</f>
        <v>-9</v>
      </c>
      <c r="M66" s="31">
        <f>L66/L38</f>
        <v>-0.03515625</v>
      </c>
      <c r="N66" s="58">
        <f>N64-N38</f>
        <v>51</v>
      </c>
      <c r="O66" s="31">
        <f>N66/N38</f>
        <v>0.15269461077844312</v>
      </c>
      <c r="P66" s="58">
        <f>P64-P38</f>
        <v>106</v>
      </c>
      <c r="Q66" s="31">
        <f>P66/P38</f>
        <v>0.30113636363636365</v>
      </c>
      <c r="R66" s="58">
        <f>R64-R38</f>
        <v>49</v>
      </c>
      <c r="S66" s="31">
        <f>R66/R38</f>
        <v>0.14080459770114942</v>
      </c>
      <c r="T66" s="58">
        <f>T64-T38</f>
        <v>-44</v>
      </c>
      <c r="U66" s="31">
        <f>T66/T38</f>
        <v>-0.09401709401709402</v>
      </c>
      <c r="V66" s="58">
        <f>V64-V38</f>
        <v>-127</v>
      </c>
      <c r="W66" s="31">
        <f>V66/V38</f>
        <v>-0.2504930966469428</v>
      </c>
      <c r="X66" s="58">
        <f>X64-X38</f>
        <v>-12</v>
      </c>
      <c r="Y66" s="31">
        <f>X66/X38</f>
        <v>-0.0297029702970297</v>
      </c>
      <c r="Z66" s="62">
        <f>Z64-Z38</f>
        <v>-119</v>
      </c>
      <c r="AA66" s="51">
        <f>Z66/Z38</f>
        <v>-0.24385245901639344</v>
      </c>
      <c r="AB66" s="28"/>
      <c r="AC66" s="66"/>
      <c r="AD66" s="44"/>
    </row>
    <row r="67" spans="1:31" ht="24" customHeight="1" thickBot="1" thickTop="1">
      <c r="A67" s="89" t="s">
        <v>9</v>
      </c>
      <c r="B67" s="90" t="s">
        <v>16</v>
      </c>
      <c r="C67" s="20"/>
      <c r="D67" s="60">
        <v>57</v>
      </c>
      <c r="E67" s="23" t="s">
        <v>24</v>
      </c>
      <c r="F67" s="60">
        <v>67</v>
      </c>
      <c r="G67" s="23" t="s">
        <v>24</v>
      </c>
      <c r="H67" s="60">
        <v>74</v>
      </c>
      <c r="I67" s="23" t="s">
        <v>24</v>
      </c>
      <c r="J67" s="60">
        <v>68</v>
      </c>
      <c r="K67" s="23" t="s">
        <v>24</v>
      </c>
      <c r="L67" s="60">
        <v>119</v>
      </c>
      <c r="M67" s="23" t="s">
        <v>24</v>
      </c>
      <c r="N67" s="60">
        <v>78</v>
      </c>
      <c r="O67" s="23" t="s">
        <v>24</v>
      </c>
      <c r="P67" s="60">
        <v>91</v>
      </c>
      <c r="Q67" s="23" t="s">
        <v>24</v>
      </c>
      <c r="R67" s="60">
        <v>70</v>
      </c>
      <c r="S67" s="23" t="s">
        <v>24</v>
      </c>
      <c r="T67" s="60">
        <v>111</v>
      </c>
      <c r="U67" s="23" t="s">
        <v>24</v>
      </c>
      <c r="V67" s="60">
        <v>76</v>
      </c>
      <c r="W67" s="23" t="s">
        <v>24</v>
      </c>
      <c r="X67" s="60">
        <v>98</v>
      </c>
      <c r="Y67" s="23" t="s">
        <v>24</v>
      </c>
      <c r="Z67" s="64">
        <v>66</v>
      </c>
      <c r="AA67" s="46" t="s">
        <v>24</v>
      </c>
      <c r="AB67" s="27">
        <f>D67+F67+H67+J67+L67+N67+P67+R67+T67+V67+X67+Z67</f>
        <v>975</v>
      </c>
      <c r="AC67" s="26"/>
      <c r="AD67" s="29"/>
      <c r="AE67" s="68"/>
    </row>
    <row r="68" spans="1:30" ht="25.5" customHeight="1" thickBot="1" thickTop="1">
      <c r="A68" s="89"/>
      <c r="B68" s="91"/>
      <c r="C68" s="21" t="s">
        <v>19</v>
      </c>
      <c r="D68" s="65">
        <f>D67-Z41</f>
        <v>-5</v>
      </c>
      <c r="E68" s="30">
        <f>D68/Z41</f>
        <v>-0.08064516129032258</v>
      </c>
      <c r="F68" s="65">
        <f>F67-D67</f>
        <v>10</v>
      </c>
      <c r="G68" s="30">
        <f>F68/D67</f>
        <v>0.17543859649122806</v>
      </c>
      <c r="H68" s="65">
        <f>H67-F67</f>
        <v>7</v>
      </c>
      <c r="I68" s="30">
        <f>H68/F67</f>
        <v>0.1044776119402985</v>
      </c>
      <c r="J68" s="65">
        <f>J67-H67</f>
        <v>-6</v>
      </c>
      <c r="K68" s="30">
        <f>J68/H67</f>
        <v>-0.08108108108108109</v>
      </c>
      <c r="L68" s="65">
        <f>L67-J67</f>
        <v>51</v>
      </c>
      <c r="M68" s="30">
        <f>L68/J67</f>
        <v>0.75</v>
      </c>
      <c r="N68" s="57">
        <f>N67-L67</f>
        <v>-41</v>
      </c>
      <c r="O68" s="39">
        <f>N68/L67</f>
        <v>-0.3445378151260504</v>
      </c>
      <c r="P68" s="57">
        <f>P67-N67</f>
        <v>13</v>
      </c>
      <c r="Q68" s="39">
        <f>P68/N67</f>
        <v>0.16666666666666666</v>
      </c>
      <c r="R68" s="57">
        <f>R67-P67</f>
        <v>-21</v>
      </c>
      <c r="S68" s="39">
        <f>R68/P67</f>
        <v>-0.23076923076923078</v>
      </c>
      <c r="T68" s="57">
        <f>T67-R67</f>
        <v>41</v>
      </c>
      <c r="U68" s="39">
        <f>T68/R67</f>
        <v>0.5857142857142857</v>
      </c>
      <c r="V68" s="57">
        <f>V67-T67</f>
        <v>-35</v>
      </c>
      <c r="W68" s="39">
        <f>V68/T67</f>
        <v>-0.3153153153153153</v>
      </c>
      <c r="X68" s="57">
        <f>X67-V67</f>
        <v>22</v>
      </c>
      <c r="Y68" s="39">
        <f>X68/V67</f>
        <v>0.2894736842105263</v>
      </c>
      <c r="Z68" s="62">
        <f>Z67-X67</f>
        <v>-32</v>
      </c>
      <c r="AA68" s="51">
        <f>Z68/X67</f>
        <v>-0.32653061224489793</v>
      </c>
      <c r="AB68" s="73">
        <f>AB67-D67-F67-H67-J67-L67-N67-P67-R67-T67-V67</f>
        <v>164</v>
      </c>
      <c r="AC68" s="45"/>
      <c r="AD68" s="67"/>
    </row>
    <row r="69" spans="1:30" ht="25.5" customHeight="1" thickBot="1" thickTop="1">
      <c r="A69" s="89"/>
      <c r="B69" s="92"/>
      <c r="C69" s="18" t="s">
        <v>20</v>
      </c>
      <c r="D69" s="58">
        <f>D67-D41</f>
        <v>-20</v>
      </c>
      <c r="E69" s="31">
        <f>D69/D41</f>
        <v>-0.2597402597402597</v>
      </c>
      <c r="F69" s="58">
        <f>F68-F41</f>
        <v>-65</v>
      </c>
      <c r="G69" s="31">
        <f>F69/F41</f>
        <v>-0.8666666666666667</v>
      </c>
      <c r="H69" s="58">
        <f>H68-H41</f>
        <v>-75</v>
      </c>
      <c r="I69" s="31">
        <f>H69/H41</f>
        <v>-0.9146341463414634</v>
      </c>
      <c r="J69" s="58">
        <f>J68-J41</f>
        <v>-77</v>
      </c>
      <c r="K69" s="31">
        <f>J69/J41</f>
        <v>-1.0845070422535212</v>
      </c>
      <c r="L69" s="58">
        <f>L68-L41</f>
        <v>-23</v>
      </c>
      <c r="M69" s="31">
        <f>L69/L41</f>
        <v>-0.3108108108108108</v>
      </c>
      <c r="N69" s="58">
        <f>N68-N41</f>
        <v>-85</v>
      </c>
      <c r="O69" s="31">
        <f>N69/N41</f>
        <v>-1.9318181818181819</v>
      </c>
      <c r="P69" s="58">
        <f>P68-P41</f>
        <v>-41</v>
      </c>
      <c r="Q69" s="31">
        <f>P69/P41</f>
        <v>-0.7592592592592593</v>
      </c>
      <c r="R69" s="58">
        <f>R68-R41</f>
        <v>-112</v>
      </c>
      <c r="S69" s="31">
        <f>R69/R41</f>
        <v>-1.2307692307692308</v>
      </c>
      <c r="T69" s="58">
        <f>T68-T41</f>
        <v>-32</v>
      </c>
      <c r="U69" s="31">
        <f>T69/T41</f>
        <v>-0.4383561643835616</v>
      </c>
      <c r="V69" s="58">
        <f>V68-V41</f>
        <v>-159</v>
      </c>
      <c r="W69" s="31">
        <f>V69/V41</f>
        <v>-1.282258064516129</v>
      </c>
      <c r="X69" s="58">
        <f>X68-X41</f>
        <v>-88</v>
      </c>
      <c r="Y69" s="31">
        <f>X69/X41</f>
        <v>-0.8</v>
      </c>
      <c r="Z69" s="62">
        <f>Z68-Z41</f>
        <v>-94</v>
      </c>
      <c r="AA69" s="51">
        <f>Z69/Z41</f>
        <v>-1.5161290322580645</v>
      </c>
      <c r="AB69" s="28"/>
      <c r="AC69" s="45"/>
      <c r="AD69" s="44"/>
    </row>
    <row r="70" spans="1:30" ht="24" customHeight="1" thickBot="1" thickTop="1">
      <c r="A70" s="89" t="s">
        <v>10</v>
      </c>
      <c r="B70" s="90" t="s">
        <v>17</v>
      </c>
      <c r="C70" s="20"/>
      <c r="D70" s="60">
        <v>0</v>
      </c>
      <c r="E70" s="23" t="s">
        <v>24</v>
      </c>
      <c r="F70" s="60">
        <v>0</v>
      </c>
      <c r="G70" s="23" t="s">
        <v>24</v>
      </c>
      <c r="H70" s="60">
        <v>0</v>
      </c>
      <c r="I70" s="23" t="s">
        <v>24</v>
      </c>
      <c r="J70" s="60">
        <v>0</v>
      </c>
      <c r="K70" s="23" t="s">
        <v>24</v>
      </c>
      <c r="L70" s="60">
        <v>0</v>
      </c>
      <c r="M70" s="23" t="s">
        <v>24</v>
      </c>
      <c r="N70" s="60">
        <v>0</v>
      </c>
      <c r="O70" s="23" t="s">
        <v>24</v>
      </c>
      <c r="P70" s="60">
        <v>0</v>
      </c>
      <c r="Q70" s="23" t="s">
        <v>24</v>
      </c>
      <c r="R70" s="60">
        <v>0</v>
      </c>
      <c r="S70" s="23" t="s">
        <v>24</v>
      </c>
      <c r="T70" s="60">
        <v>0</v>
      </c>
      <c r="U70" s="23" t="s">
        <v>24</v>
      </c>
      <c r="V70" s="60">
        <v>0</v>
      </c>
      <c r="W70" s="23" t="s">
        <v>24</v>
      </c>
      <c r="X70" s="60">
        <v>0</v>
      </c>
      <c r="Y70" s="23" t="s">
        <v>24</v>
      </c>
      <c r="Z70" s="64">
        <v>0</v>
      </c>
      <c r="AA70" s="46" t="s">
        <v>24</v>
      </c>
      <c r="AB70" s="27">
        <f>D70+F70+H70+J70+L70+N70+P70+R70+T70+V70+X70</f>
        <v>0</v>
      </c>
      <c r="AC70" s="41"/>
      <c r="AD70" s="42"/>
    </row>
    <row r="71" spans="1:30" ht="25.5" customHeight="1" thickBot="1" thickTop="1">
      <c r="A71" s="89"/>
      <c r="B71" s="91"/>
      <c r="C71" s="21" t="s">
        <v>19</v>
      </c>
      <c r="D71" s="65">
        <f>D70-Z44</f>
        <v>0</v>
      </c>
      <c r="E71" s="30"/>
      <c r="F71" s="65">
        <f>F70-D70</f>
        <v>0</v>
      </c>
      <c r="G71" s="30"/>
      <c r="H71" s="65">
        <f>H70-F70</f>
        <v>0</v>
      </c>
      <c r="I71" s="30"/>
      <c r="J71" s="65">
        <f>J70-H70</f>
        <v>0</v>
      </c>
      <c r="K71" s="30"/>
      <c r="L71" s="65">
        <f>L70-J70</f>
        <v>0</v>
      </c>
      <c r="M71" s="30"/>
      <c r="N71" s="57">
        <f>N70-L70</f>
        <v>0</v>
      </c>
      <c r="O71" s="39"/>
      <c r="P71" s="57">
        <f>P70-N70</f>
        <v>0</v>
      </c>
      <c r="Q71" s="39"/>
      <c r="R71" s="57">
        <f>R70-P70</f>
        <v>0</v>
      </c>
      <c r="S71" s="39"/>
      <c r="T71" s="57">
        <f>T70-R70</f>
        <v>0</v>
      </c>
      <c r="U71" s="39"/>
      <c r="V71" s="57">
        <f>V70-T70</f>
        <v>0</v>
      </c>
      <c r="W71" s="39"/>
      <c r="X71" s="57">
        <f>X70-V70</f>
        <v>0</v>
      </c>
      <c r="Y71" s="39"/>
      <c r="Z71" s="62">
        <f>Z70-X70</f>
        <v>0</v>
      </c>
      <c r="AA71" s="62"/>
      <c r="AB71" s="28"/>
      <c r="AC71" s="43"/>
      <c r="AD71" s="67"/>
    </row>
    <row r="72" spans="1:30" ht="25.5" customHeight="1" thickBot="1" thickTop="1">
      <c r="A72" s="89"/>
      <c r="B72" s="92"/>
      <c r="C72" s="18" t="s">
        <v>20</v>
      </c>
      <c r="D72" s="58">
        <f>D70-D44</f>
        <v>0</v>
      </c>
      <c r="E72" s="31"/>
      <c r="F72" s="58">
        <f>F70-F44</f>
        <v>0</v>
      </c>
      <c r="G72" s="31"/>
      <c r="H72" s="58">
        <f>H70-H44</f>
        <v>0</v>
      </c>
      <c r="I72" s="31"/>
      <c r="J72" s="58">
        <f>J70-J44</f>
        <v>0</v>
      </c>
      <c r="K72" s="31"/>
      <c r="L72" s="58">
        <f>L70-L44</f>
        <v>0</v>
      </c>
      <c r="M72" s="31"/>
      <c r="N72" s="58">
        <f>N70-N44</f>
        <v>0</v>
      </c>
      <c r="O72" s="31"/>
      <c r="P72" s="58">
        <f>P70-P44</f>
        <v>0</v>
      </c>
      <c r="Q72" s="31"/>
      <c r="R72" s="58">
        <f>R70-R44</f>
        <v>0</v>
      </c>
      <c r="S72" s="31"/>
      <c r="T72" s="58">
        <f>T70-T44</f>
        <v>0</v>
      </c>
      <c r="U72" s="31"/>
      <c r="V72" s="58">
        <f>V70-V44</f>
        <v>0</v>
      </c>
      <c r="W72" s="31"/>
      <c r="X72" s="58">
        <f>X70-X44</f>
        <v>0</v>
      </c>
      <c r="Y72" s="31"/>
      <c r="Z72" s="62">
        <f>Z70-Z44</f>
        <v>0</v>
      </c>
      <c r="AA72" s="62"/>
      <c r="AB72" s="28"/>
      <c r="AC72" s="66"/>
      <c r="AD72" s="44"/>
    </row>
    <row r="73" spans="1:31" ht="24" customHeight="1" thickBot="1" thickTop="1">
      <c r="A73" s="89" t="s">
        <v>11</v>
      </c>
      <c r="B73" s="90" t="s">
        <v>15</v>
      </c>
      <c r="C73" s="20"/>
      <c r="D73" s="60">
        <v>154</v>
      </c>
      <c r="E73" s="23" t="s">
        <v>24</v>
      </c>
      <c r="F73" s="60">
        <v>143</v>
      </c>
      <c r="G73" s="23" t="s">
        <v>24</v>
      </c>
      <c r="H73" s="60">
        <v>149</v>
      </c>
      <c r="I73" s="23" t="s">
        <v>24</v>
      </c>
      <c r="J73" s="60">
        <v>124</v>
      </c>
      <c r="K73" s="23" t="s">
        <v>24</v>
      </c>
      <c r="L73" s="60">
        <v>109</v>
      </c>
      <c r="M73" s="23" t="s">
        <v>24</v>
      </c>
      <c r="N73" s="60">
        <v>160</v>
      </c>
      <c r="O73" s="23" t="s">
        <v>24</v>
      </c>
      <c r="P73" s="60">
        <v>200</v>
      </c>
      <c r="Q73" s="23" t="s">
        <v>24</v>
      </c>
      <c r="R73" s="60">
        <v>154</v>
      </c>
      <c r="S73" s="23" t="s">
        <v>24</v>
      </c>
      <c r="T73" s="60">
        <v>164</v>
      </c>
      <c r="U73" s="23" t="s">
        <v>24</v>
      </c>
      <c r="V73" s="72">
        <v>12</v>
      </c>
      <c r="W73" s="23" t="s">
        <v>24</v>
      </c>
      <c r="X73" s="75">
        <v>12</v>
      </c>
      <c r="Y73" s="23" t="s">
        <v>24</v>
      </c>
      <c r="Z73" s="76">
        <v>7</v>
      </c>
      <c r="AA73" s="46" t="s">
        <v>24</v>
      </c>
      <c r="AB73" s="27">
        <f>D73+F73+H73+J73+L73+N73+P73+R73+T73+V73+X73+Z73</f>
        <v>1388</v>
      </c>
      <c r="AC73" s="26"/>
      <c r="AD73" s="29"/>
      <c r="AE73" s="68"/>
    </row>
    <row r="74" spans="1:30" ht="25.5" customHeight="1" thickBot="1" thickTop="1">
      <c r="A74" s="89"/>
      <c r="B74" s="91"/>
      <c r="C74" s="21" t="s">
        <v>19</v>
      </c>
      <c r="D74" s="65">
        <f>D73-Z47</f>
        <v>78</v>
      </c>
      <c r="E74" s="30">
        <f>D74/Z47</f>
        <v>1.0263157894736843</v>
      </c>
      <c r="F74" s="65">
        <f>F73-D73</f>
        <v>-11</v>
      </c>
      <c r="G74" s="30">
        <f>F74/D73</f>
        <v>-0.07142857142857142</v>
      </c>
      <c r="H74" s="65">
        <f>H73-F73</f>
        <v>6</v>
      </c>
      <c r="I74" s="30">
        <f>H74/F73</f>
        <v>0.04195804195804196</v>
      </c>
      <c r="J74" s="65">
        <f>J73-H73</f>
        <v>-25</v>
      </c>
      <c r="K74" s="30">
        <f>J74/H73</f>
        <v>-0.16778523489932887</v>
      </c>
      <c r="L74" s="65">
        <f>L73-J73</f>
        <v>-15</v>
      </c>
      <c r="M74" s="30">
        <f>L74/J73</f>
        <v>-0.12096774193548387</v>
      </c>
      <c r="N74" s="57">
        <f>N73-L73</f>
        <v>51</v>
      </c>
      <c r="O74" s="39">
        <f>N74/L73</f>
        <v>0.46788990825688076</v>
      </c>
      <c r="P74" s="57">
        <f>P73-N73</f>
        <v>40</v>
      </c>
      <c r="Q74" s="39">
        <f>P74/N73</f>
        <v>0.25</v>
      </c>
      <c r="R74" s="57">
        <f>R73-P73</f>
        <v>-46</v>
      </c>
      <c r="S74" s="39">
        <f>R74/P73</f>
        <v>-0.23</v>
      </c>
      <c r="T74" s="57">
        <f>T73-R73</f>
        <v>10</v>
      </c>
      <c r="U74" s="39">
        <f>T74/R73</f>
        <v>0.06493506493506493</v>
      </c>
      <c r="V74" s="57">
        <f>V73-T73</f>
        <v>-152</v>
      </c>
      <c r="W74" s="39">
        <f>V74/T73</f>
        <v>-0.926829268292683</v>
      </c>
      <c r="X74" s="57">
        <f>X73-V73</f>
        <v>0</v>
      </c>
      <c r="Y74" s="39">
        <f>X74/V73</f>
        <v>0</v>
      </c>
      <c r="Z74" s="62">
        <f>Z73-X73</f>
        <v>-5</v>
      </c>
      <c r="AA74" s="62">
        <f>Z74/X73</f>
        <v>-0.4166666666666667</v>
      </c>
      <c r="AB74" s="73">
        <f>AB73-D73-F73-H73-J73-L73-N73-P73-R73-T73-V73</f>
        <v>19</v>
      </c>
      <c r="AC74" s="12"/>
      <c r="AD74" s="67"/>
    </row>
    <row r="75" spans="1:29" ht="25.5" customHeight="1" thickBot="1" thickTop="1">
      <c r="A75" s="89"/>
      <c r="B75" s="92"/>
      <c r="C75" s="18" t="s">
        <v>20</v>
      </c>
      <c r="D75" s="58">
        <f>D73-D47</f>
        <v>91</v>
      </c>
      <c r="E75" s="31">
        <f>D75/D47</f>
        <v>1.4444444444444444</v>
      </c>
      <c r="F75" s="58">
        <f>F73-F47</f>
        <v>78</v>
      </c>
      <c r="G75" s="31">
        <f>F75/F47</f>
        <v>1.2</v>
      </c>
      <c r="H75" s="58">
        <f>H73-H47</f>
        <v>48</v>
      </c>
      <c r="I75" s="31">
        <f>H75/H47</f>
        <v>0.4752475247524752</v>
      </c>
      <c r="J75" s="58">
        <f>J73-J47</f>
        <v>-4</v>
      </c>
      <c r="K75" s="31">
        <f>J75/J47</f>
        <v>-0.03125</v>
      </c>
      <c r="L75" s="58">
        <f>L73-L47</f>
        <v>27</v>
      </c>
      <c r="M75" s="31">
        <f>L75/L47</f>
        <v>0.32926829268292684</v>
      </c>
      <c r="N75" s="58">
        <f>N73-N47</f>
        <v>68</v>
      </c>
      <c r="O75" s="31">
        <f>N75/N47</f>
        <v>0.7391304347826086</v>
      </c>
      <c r="P75" s="58">
        <f>P73-P47</f>
        <v>95</v>
      </c>
      <c r="Q75" s="31">
        <f>P75/P47</f>
        <v>0.9047619047619048</v>
      </c>
      <c r="R75" s="58">
        <f>R73-R47</f>
        <v>20</v>
      </c>
      <c r="S75" s="31">
        <f>R75/R47</f>
        <v>0.14925373134328357</v>
      </c>
      <c r="T75" s="58">
        <f>T73-T47</f>
        <v>3</v>
      </c>
      <c r="U75" s="31">
        <f>T75/T47</f>
        <v>0.018633540372670808</v>
      </c>
      <c r="V75" s="58">
        <f>V73-V47</f>
        <v>-137</v>
      </c>
      <c r="W75" s="31">
        <f>V75/V47</f>
        <v>-0.9194630872483222</v>
      </c>
      <c r="X75" s="58">
        <f>X73-X47</f>
        <v>-121</v>
      </c>
      <c r="Y75" s="31">
        <f>X75/X47</f>
        <v>-0.9097744360902256</v>
      </c>
      <c r="Z75" s="62">
        <f>Z73-Z47</f>
        <v>-69</v>
      </c>
      <c r="AA75" s="62">
        <f>Z75/Z47</f>
        <v>-0.9078947368421053</v>
      </c>
      <c r="AB75" s="10"/>
      <c r="AC75" s="9"/>
    </row>
    <row r="76" spans="1:29" ht="13.5" thickBot="1">
      <c r="A76" s="99" t="s">
        <v>12</v>
      </c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"/>
      <c r="AC76" s="9"/>
    </row>
    <row r="77" spans="1:29" ht="24" customHeight="1" thickBot="1">
      <c r="A77" s="89" t="s">
        <v>13</v>
      </c>
      <c r="B77" s="90" t="s">
        <v>14</v>
      </c>
      <c r="C77" s="5"/>
      <c r="D77" s="60">
        <v>301</v>
      </c>
      <c r="E77" s="23" t="s">
        <v>24</v>
      </c>
      <c r="F77" s="60">
        <v>329</v>
      </c>
      <c r="G77" s="23" t="s">
        <v>24</v>
      </c>
      <c r="H77" s="60">
        <v>241</v>
      </c>
      <c r="I77" s="23" t="s">
        <v>24</v>
      </c>
      <c r="J77" s="60">
        <v>250</v>
      </c>
      <c r="K77" s="23" t="s">
        <v>24</v>
      </c>
      <c r="L77" s="60">
        <v>222</v>
      </c>
      <c r="M77" s="23" t="s">
        <v>24</v>
      </c>
      <c r="N77" s="60">
        <v>199</v>
      </c>
      <c r="O77" s="23" t="s">
        <v>24</v>
      </c>
      <c r="P77" s="60">
        <v>264</v>
      </c>
      <c r="Q77" s="23" t="s">
        <v>24</v>
      </c>
      <c r="R77" s="60">
        <v>294</v>
      </c>
      <c r="S77" s="23" t="s">
        <v>24</v>
      </c>
      <c r="T77" s="60">
        <v>234</v>
      </c>
      <c r="U77" s="23" t="s">
        <v>24</v>
      </c>
      <c r="V77" s="60">
        <v>272</v>
      </c>
      <c r="W77" s="23" t="s">
        <v>24</v>
      </c>
      <c r="X77" s="60">
        <v>228</v>
      </c>
      <c r="Y77" s="23" t="s">
        <v>24</v>
      </c>
      <c r="Z77" s="69">
        <v>360</v>
      </c>
      <c r="AA77" s="70" t="s">
        <v>24</v>
      </c>
      <c r="AB77" s="10"/>
      <c r="AC77" s="9"/>
    </row>
    <row r="78" spans="1:29" ht="25.5" customHeight="1" thickBot="1" thickTop="1">
      <c r="A78" s="89"/>
      <c r="B78" s="91"/>
      <c r="C78" s="21" t="s">
        <v>19</v>
      </c>
      <c r="D78" s="65">
        <f>D77-Z51</f>
        <v>39</v>
      </c>
      <c r="E78" s="30">
        <f>D78/Z51</f>
        <v>0.14885496183206107</v>
      </c>
      <c r="F78" s="65">
        <f>F77-D77</f>
        <v>28</v>
      </c>
      <c r="G78" s="30">
        <f>F78/D77</f>
        <v>0.09302325581395349</v>
      </c>
      <c r="H78" s="65">
        <f>H77-F77</f>
        <v>-88</v>
      </c>
      <c r="I78" s="30">
        <f>H78/F77</f>
        <v>-0.2674772036474164</v>
      </c>
      <c r="J78" s="65">
        <f>J77-H77</f>
        <v>9</v>
      </c>
      <c r="K78" s="30">
        <f>J78/H77</f>
        <v>0.03734439834024896</v>
      </c>
      <c r="L78" s="65">
        <f>L77-J77</f>
        <v>-28</v>
      </c>
      <c r="M78" s="30">
        <f>L78/J77</f>
        <v>-0.112</v>
      </c>
      <c r="N78" s="57">
        <f>N77-L77</f>
        <v>-23</v>
      </c>
      <c r="O78" s="39">
        <f>N78/L77</f>
        <v>-0.1036036036036036</v>
      </c>
      <c r="P78" s="57">
        <f>P77-N77</f>
        <v>65</v>
      </c>
      <c r="Q78" s="39">
        <f>P78/N77</f>
        <v>0.32663316582914576</v>
      </c>
      <c r="R78" s="57">
        <f>R77-P77</f>
        <v>30</v>
      </c>
      <c r="S78" s="39">
        <f>R78/P77</f>
        <v>0.11363636363636363</v>
      </c>
      <c r="T78" s="57">
        <f>T77-R77</f>
        <v>-60</v>
      </c>
      <c r="U78" s="39">
        <f>T78/R77</f>
        <v>-0.20408163265306123</v>
      </c>
      <c r="V78" s="57">
        <f>V77-T77</f>
        <v>38</v>
      </c>
      <c r="W78" s="39">
        <f>V78/T77</f>
        <v>0.1623931623931624</v>
      </c>
      <c r="X78" s="57">
        <f>X77-V77</f>
        <v>-44</v>
      </c>
      <c r="Y78" s="39">
        <f>X78/V77</f>
        <v>-0.16176470588235295</v>
      </c>
      <c r="Z78" s="62">
        <f>Z77-X77</f>
        <v>132</v>
      </c>
      <c r="AA78" s="62">
        <f>Z78/X77</f>
        <v>0.5789473684210527</v>
      </c>
      <c r="AB78" s="10"/>
      <c r="AC78" s="9"/>
    </row>
    <row r="79" spans="1:29" ht="25.5" customHeight="1" thickBot="1" thickTop="1">
      <c r="A79" s="89"/>
      <c r="B79" s="92"/>
      <c r="C79" s="18" t="s">
        <v>20</v>
      </c>
      <c r="D79" s="58">
        <f>D77-D51</f>
        <v>125</v>
      </c>
      <c r="E79" s="31">
        <f>D79/D51</f>
        <v>0.7102272727272727</v>
      </c>
      <c r="F79" s="58">
        <f>F77-F51</f>
        <v>174</v>
      </c>
      <c r="G79" s="31">
        <f>F79/F51</f>
        <v>1.1225806451612903</v>
      </c>
      <c r="H79" s="58">
        <f>H77-H51</f>
        <v>69</v>
      </c>
      <c r="I79" s="31">
        <f>H79/H51</f>
        <v>0.4011627906976744</v>
      </c>
      <c r="J79" s="58">
        <f>J77-J51</f>
        <v>39</v>
      </c>
      <c r="K79" s="31">
        <f>J79/J51</f>
        <v>0.1848341232227488</v>
      </c>
      <c r="L79" s="58">
        <f>L77-L51</f>
        <v>-42</v>
      </c>
      <c r="M79" s="31">
        <f>L79/L51</f>
        <v>-0.1590909090909091</v>
      </c>
      <c r="N79" s="58">
        <f>N77-N51</f>
        <v>-26</v>
      </c>
      <c r="O79" s="31">
        <f>N79/N51</f>
        <v>-0.11555555555555555</v>
      </c>
      <c r="P79" s="58">
        <f>P77-P51</f>
        <v>36</v>
      </c>
      <c r="Q79" s="31">
        <f>P79/P51</f>
        <v>0.15789473684210525</v>
      </c>
      <c r="R79" s="58">
        <f>R77-R51</f>
        <v>50</v>
      </c>
      <c r="S79" s="31">
        <f>R79/R51</f>
        <v>0.20491803278688525</v>
      </c>
      <c r="T79" s="58">
        <f>T77-T51</f>
        <v>20</v>
      </c>
      <c r="U79" s="31">
        <f>T79/T51</f>
        <v>0.09345794392523364</v>
      </c>
      <c r="V79" s="58">
        <f>V77-V51</f>
        <v>-35</v>
      </c>
      <c r="W79" s="31">
        <f>V79/V51</f>
        <v>-0.11400651465798045</v>
      </c>
      <c r="X79" s="58">
        <f>X77-X51</f>
        <v>-21</v>
      </c>
      <c r="Y79" s="31">
        <f>X79/X51</f>
        <v>-0.08433734939759036</v>
      </c>
      <c r="Z79" s="62">
        <f>Z77-Z51</f>
        <v>98</v>
      </c>
      <c r="AA79" s="62">
        <f>Z79/Z51</f>
        <v>0.37404580152671757</v>
      </c>
      <c r="AB79" s="10"/>
      <c r="AC79" s="9"/>
    </row>
    <row r="80" ht="12.75">
      <c r="A80" s="78" t="s">
        <v>42</v>
      </c>
    </row>
    <row r="81" ht="12.75">
      <c r="A81" s="78"/>
    </row>
    <row r="82" ht="132.75" customHeight="1" thickBot="1">
      <c r="A82" s="78"/>
    </row>
    <row r="83" spans="1:30" ht="26.25" customHeight="1" thickBot="1" thickTop="1">
      <c r="A83" s="107" t="s">
        <v>45</v>
      </c>
      <c r="B83" s="107"/>
      <c r="C83" s="107"/>
      <c r="D83" s="107"/>
      <c r="E83" s="107"/>
      <c r="F83" s="107"/>
      <c r="G83" s="107"/>
      <c r="H83" s="107"/>
      <c r="I83" s="107"/>
      <c r="J83" s="107"/>
      <c r="K83" s="107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</row>
    <row r="84" spans="4:14" ht="14.25" thickBot="1" thickTop="1">
      <c r="D84" s="6"/>
      <c r="F84" s="6"/>
      <c r="H84" s="6"/>
      <c r="J84" s="6"/>
      <c r="L84" s="6"/>
      <c r="N84" s="6"/>
    </row>
    <row r="85" spans="1:30" ht="20.25" customHeight="1" thickBot="1">
      <c r="A85" s="89" t="s">
        <v>0</v>
      </c>
      <c r="B85" s="109" t="s">
        <v>1</v>
      </c>
      <c r="C85" s="111"/>
      <c r="D85" s="93" t="s">
        <v>43</v>
      </c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  <c r="AA85" s="112"/>
      <c r="AB85" s="113" t="s">
        <v>21</v>
      </c>
      <c r="AC85" s="116" t="s">
        <v>22</v>
      </c>
      <c r="AD85" s="117"/>
    </row>
    <row r="86" spans="1:30" ht="20.25" customHeight="1" thickBot="1" thickTop="1">
      <c r="A86" s="89"/>
      <c r="B86" s="110"/>
      <c r="C86" s="89"/>
      <c r="D86" s="95" t="s">
        <v>4</v>
      </c>
      <c r="E86" s="96"/>
      <c r="F86" s="95" t="s">
        <v>5</v>
      </c>
      <c r="G86" s="96"/>
      <c r="H86" s="95" t="s">
        <v>25</v>
      </c>
      <c r="I86" s="96"/>
      <c r="J86" s="95" t="s">
        <v>26</v>
      </c>
      <c r="K86" s="96"/>
      <c r="L86" s="95" t="s">
        <v>27</v>
      </c>
      <c r="M86" s="96"/>
      <c r="N86" s="95" t="s">
        <v>28</v>
      </c>
      <c r="O86" s="96"/>
      <c r="P86" s="95" t="s">
        <v>29</v>
      </c>
      <c r="Q86" s="96"/>
      <c r="R86" s="95" t="s">
        <v>31</v>
      </c>
      <c r="S86" s="96"/>
      <c r="T86" s="95" t="s">
        <v>32</v>
      </c>
      <c r="U86" s="96"/>
      <c r="V86" s="95" t="s">
        <v>33</v>
      </c>
      <c r="W86" s="96"/>
      <c r="X86" s="95" t="s">
        <v>34</v>
      </c>
      <c r="Y86" s="96"/>
      <c r="Z86" s="97" t="s">
        <v>35</v>
      </c>
      <c r="AA86" s="98"/>
      <c r="AB86" s="114"/>
      <c r="AC86" s="118"/>
      <c r="AD86" s="119"/>
    </row>
    <row r="87" spans="1:30" ht="24" customHeight="1" thickBot="1" thickTop="1">
      <c r="A87" s="2"/>
      <c r="B87" s="1"/>
      <c r="C87" s="99" t="s">
        <v>30</v>
      </c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1"/>
      <c r="AB87" s="115"/>
      <c r="AC87" s="24" t="s">
        <v>23</v>
      </c>
      <c r="AD87" s="25" t="s">
        <v>24</v>
      </c>
    </row>
    <row r="88" spans="1:30" ht="13.5" thickBot="1">
      <c r="A88" s="3"/>
      <c r="B88" s="3"/>
      <c r="C88" s="3"/>
      <c r="D88" s="6"/>
      <c r="E88" s="3"/>
      <c r="F88" s="35"/>
      <c r="G88" s="4"/>
      <c r="H88" s="36"/>
      <c r="I88" s="16"/>
      <c r="J88" s="35"/>
      <c r="K88" s="4"/>
      <c r="L88" s="6"/>
      <c r="M88" s="3"/>
      <c r="N88" s="6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102"/>
      <c r="AC88" s="103"/>
      <c r="AD88" s="104"/>
    </row>
    <row r="89" spans="1:30" ht="25.5" customHeight="1" thickBot="1" thickTop="1">
      <c r="A89" s="89" t="s">
        <v>6</v>
      </c>
      <c r="B89" s="90" t="s">
        <v>7</v>
      </c>
      <c r="C89" s="7"/>
      <c r="D89" s="56">
        <v>11609</v>
      </c>
      <c r="E89" s="22" t="s">
        <v>24</v>
      </c>
      <c r="F89" s="56">
        <v>11809</v>
      </c>
      <c r="G89" s="22" t="s">
        <v>24</v>
      </c>
      <c r="H89" s="56">
        <v>11724</v>
      </c>
      <c r="I89" s="22" t="s">
        <v>24</v>
      </c>
      <c r="J89" s="56">
        <v>11854</v>
      </c>
      <c r="K89" s="22" t="s">
        <v>24</v>
      </c>
      <c r="L89" s="56">
        <v>11721</v>
      </c>
      <c r="M89" s="22" t="s">
        <v>24</v>
      </c>
      <c r="N89" s="56">
        <v>11738</v>
      </c>
      <c r="O89" s="22" t="s">
        <v>24</v>
      </c>
      <c r="P89" s="56">
        <v>11743</v>
      </c>
      <c r="Q89" s="22" t="s">
        <v>24</v>
      </c>
      <c r="R89" s="56">
        <v>11567</v>
      </c>
      <c r="S89" s="22" t="s">
        <v>24</v>
      </c>
      <c r="T89" s="56">
        <v>11808</v>
      </c>
      <c r="U89" s="22" t="s">
        <v>24</v>
      </c>
      <c r="V89" s="56">
        <v>11947</v>
      </c>
      <c r="W89" s="22" t="s">
        <v>24</v>
      </c>
      <c r="X89" s="56">
        <v>11944</v>
      </c>
      <c r="Y89" s="22" t="s">
        <v>24</v>
      </c>
      <c r="Z89" s="61">
        <v>12156</v>
      </c>
      <c r="AA89" s="46" t="s">
        <v>24</v>
      </c>
      <c r="AB89" s="105"/>
      <c r="AC89" s="120"/>
      <c r="AD89" s="54"/>
    </row>
    <row r="90" spans="1:29" ht="25.5" customHeight="1" thickBot="1" thickTop="1">
      <c r="A90" s="89"/>
      <c r="B90" s="91"/>
      <c r="C90" s="17" t="s">
        <v>19</v>
      </c>
      <c r="D90" s="65">
        <f>D89-Z61</f>
        <v>106</v>
      </c>
      <c r="E90" s="30">
        <f>D90/Z61</f>
        <v>0.009214987394592715</v>
      </c>
      <c r="F90" s="65">
        <f>F89-D89</f>
        <v>200</v>
      </c>
      <c r="G90" s="30">
        <f>F90/D89</f>
        <v>0.017228012748729434</v>
      </c>
      <c r="H90" s="65">
        <f>H89-F89</f>
        <v>-85</v>
      </c>
      <c r="I90" s="30">
        <f>H90/F89</f>
        <v>-0.007197899906850707</v>
      </c>
      <c r="J90" s="65">
        <f>J89-H89</f>
        <v>130</v>
      </c>
      <c r="K90" s="30">
        <f>J90/H89</f>
        <v>0.011088365745479358</v>
      </c>
      <c r="L90" s="65">
        <f>L89-J89</f>
        <v>-133</v>
      </c>
      <c r="M90" s="30">
        <f>L90/J89</f>
        <v>-0.011219841403745571</v>
      </c>
      <c r="N90" s="57">
        <f>N89-L89</f>
        <v>17</v>
      </c>
      <c r="O90" s="39">
        <f>N90/L89</f>
        <v>0.001450388192133777</v>
      </c>
      <c r="P90" s="57">
        <f>P89-N89</f>
        <v>5</v>
      </c>
      <c r="Q90" s="39">
        <f>P90/N89</f>
        <v>0.0004259669449650707</v>
      </c>
      <c r="R90" s="57">
        <f>R89-P89</f>
        <v>-176</v>
      </c>
      <c r="S90" s="39">
        <f>R90/P89</f>
        <v>-0.014987652218342843</v>
      </c>
      <c r="T90" s="57">
        <f>T89-R89</f>
        <v>241</v>
      </c>
      <c r="U90" s="39">
        <f>T90/R89</f>
        <v>0.020835134434166163</v>
      </c>
      <c r="V90" s="57">
        <f>V89-T89</f>
        <v>139</v>
      </c>
      <c r="W90" s="39">
        <f>V90/T89</f>
        <v>0.011771680216802168</v>
      </c>
      <c r="X90" s="57">
        <f>X89-V89</f>
        <v>-3</v>
      </c>
      <c r="Y90" s="39">
        <f>X90/V89</f>
        <v>-0.00025110906503724784</v>
      </c>
      <c r="Z90" s="62">
        <f>Z89-X89</f>
        <v>212</v>
      </c>
      <c r="AA90" s="51">
        <f>Z90/X89</f>
        <v>0.017749497655726726</v>
      </c>
      <c r="AB90" s="10"/>
      <c r="AC90" s="9"/>
    </row>
    <row r="91" spans="1:29" ht="25.5" customHeight="1" thickBot="1" thickTop="1">
      <c r="A91" s="89"/>
      <c r="B91" s="92"/>
      <c r="C91" s="18" t="s">
        <v>20</v>
      </c>
      <c r="D91" s="58">
        <f>D89-D61</f>
        <v>768</v>
      </c>
      <c r="E91" s="31">
        <f>D91/D61</f>
        <v>0.07084217323125173</v>
      </c>
      <c r="F91" s="58">
        <f>F89-F61</f>
        <v>793</v>
      </c>
      <c r="G91" s="31">
        <f>F91/F61</f>
        <v>0.07198620188816267</v>
      </c>
      <c r="H91" s="58">
        <f>H89-H61</f>
        <v>691</v>
      </c>
      <c r="I91" s="31">
        <f>H91/H61</f>
        <v>0.06263029094534578</v>
      </c>
      <c r="J91" s="58">
        <f>J89-J61</f>
        <v>779</v>
      </c>
      <c r="K91" s="31">
        <f>J91/J61</f>
        <v>0.07033860045146727</v>
      </c>
      <c r="L91" s="58">
        <f>L89-L61</f>
        <v>875</v>
      </c>
      <c r="M91" s="31">
        <f>L91/L61</f>
        <v>0.08067490319011617</v>
      </c>
      <c r="N91" s="58">
        <f>N89-N61</f>
        <v>809</v>
      </c>
      <c r="O91" s="31">
        <f>N91/N61</f>
        <v>0.07402324091865678</v>
      </c>
      <c r="P91" s="58">
        <f>P89-P61</f>
        <v>534</v>
      </c>
      <c r="Q91" s="31">
        <f>P91/P61</f>
        <v>0.0476402890534392</v>
      </c>
      <c r="R91" s="58">
        <f>R89-R61</f>
        <v>452</v>
      </c>
      <c r="S91" s="31">
        <f>R91/R61</f>
        <v>0.04066576698155645</v>
      </c>
      <c r="T91" s="58">
        <f>T89-T61</f>
        <v>514</v>
      </c>
      <c r="U91" s="31">
        <f>T91/T61</f>
        <v>0.04551089073844519</v>
      </c>
      <c r="V91" s="58">
        <f>V89-V61</f>
        <v>495</v>
      </c>
      <c r="W91" s="31">
        <f>V91/V61</f>
        <v>0.043223891023402024</v>
      </c>
      <c r="X91" s="58">
        <f>X89-X61</f>
        <v>608</v>
      </c>
      <c r="Y91" s="31">
        <f>X91/X61</f>
        <v>0.053634438955539876</v>
      </c>
      <c r="Z91" s="62">
        <f>Z89-Z61</f>
        <v>653</v>
      </c>
      <c r="AA91" s="51">
        <f>Z91/Z61</f>
        <v>0.056767799704424936</v>
      </c>
      <c r="AB91" s="10"/>
      <c r="AC91" s="40"/>
    </row>
    <row r="92" spans="1:30" ht="25.5" customHeight="1" thickBot="1" thickTop="1">
      <c r="A92" s="89" t="s">
        <v>8</v>
      </c>
      <c r="B92" s="90" t="s">
        <v>18</v>
      </c>
      <c r="C92" s="19"/>
      <c r="D92" s="59">
        <v>367</v>
      </c>
      <c r="E92" s="23" t="s">
        <v>24</v>
      </c>
      <c r="F92" s="59">
        <v>367</v>
      </c>
      <c r="G92" s="23" t="s">
        <v>24</v>
      </c>
      <c r="H92" s="59">
        <v>427</v>
      </c>
      <c r="I92" s="23" t="s">
        <v>24</v>
      </c>
      <c r="J92" s="59">
        <v>310</v>
      </c>
      <c r="K92" s="23" t="s">
        <v>24</v>
      </c>
      <c r="L92" s="59">
        <v>253</v>
      </c>
      <c r="M92" s="23" t="s">
        <v>24</v>
      </c>
      <c r="N92" s="59">
        <v>295</v>
      </c>
      <c r="O92" s="23" t="s">
        <v>24</v>
      </c>
      <c r="P92" s="59">
        <v>331</v>
      </c>
      <c r="Q92" s="23" t="s">
        <v>24</v>
      </c>
      <c r="R92" s="59">
        <v>334</v>
      </c>
      <c r="S92" s="23" t="s">
        <v>24</v>
      </c>
      <c r="T92" s="59">
        <v>425</v>
      </c>
      <c r="U92" s="23" t="s">
        <v>24</v>
      </c>
      <c r="V92" s="59">
        <v>347</v>
      </c>
      <c r="W92" s="23" t="s">
        <v>24</v>
      </c>
      <c r="X92" s="59">
        <v>354</v>
      </c>
      <c r="Y92" s="23" t="s">
        <v>24</v>
      </c>
      <c r="Z92" s="63">
        <v>384</v>
      </c>
      <c r="AA92" s="46" t="s">
        <v>24</v>
      </c>
      <c r="AB92" s="27">
        <f>D92+F92+H92+J92+L92+N92+P92+R92+T92+V92+X92+Z92</f>
        <v>4194</v>
      </c>
      <c r="AC92" s="26"/>
      <c r="AD92" s="29"/>
    </row>
    <row r="93" spans="1:30" ht="25.5" customHeight="1" thickBot="1" thickTop="1">
      <c r="A93" s="89"/>
      <c r="B93" s="91"/>
      <c r="C93" s="17" t="s">
        <v>19</v>
      </c>
      <c r="D93" s="65">
        <f>D92-Z64</f>
        <v>-2</v>
      </c>
      <c r="E93" s="30">
        <f>D93/Z64</f>
        <v>-0.005420054200542005</v>
      </c>
      <c r="F93" s="65">
        <f>F92-D92</f>
        <v>0</v>
      </c>
      <c r="G93" s="30">
        <f>F93/D92</f>
        <v>0</v>
      </c>
      <c r="H93" s="65">
        <f>H92-F92</f>
        <v>60</v>
      </c>
      <c r="I93" s="30">
        <f>H93/F92</f>
        <v>0.16348773841961853</v>
      </c>
      <c r="J93" s="65">
        <f>J92-H92</f>
        <v>-117</v>
      </c>
      <c r="K93" s="30">
        <f>J93/H92</f>
        <v>-0.27400468384074944</v>
      </c>
      <c r="L93" s="65">
        <f>L92-J92</f>
        <v>-57</v>
      </c>
      <c r="M93" s="30">
        <f>L93/J92</f>
        <v>-0.18387096774193548</v>
      </c>
      <c r="N93" s="57">
        <f>N92-L92</f>
        <v>42</v>
      </c>
      <c r="O93" s="39">
        <f>N93/L92</f>
        <v>0.16600790513833993</v>
      </c>
      <c r="P93" s="57">
        <f>P92-N92</f>
        <v>36</v>
      </c>
      <c r="Q93" s="39">
        <f>P93/N92</f>
        <v>0.12203389830508475</v>
      </c>
      <c r="R93" s="57">
        <f>R92-P92</f>
        <v>3</v>
      </c>
      <c r="S93" s="39">
        <f>R93/P92</f>
        <v>0.00906344410876133</v>
      </c>
      <c r="T93" s="57">
        <f>T92-R92</f>
        <v>91</v>
      </c>
      <c r="U93" s="39">
        <f>T93/R92</f>
        <v>0.27245508982035926</v>
      </c>
      <c r="V93" s="57">
        <f>V92-T92</f>
        <v>-78</v>
      </c>
      <c r="W93" s="39">
        <f>V93/T92</f>
        <v>-0.18352941176470589</v>
      </c>
      <c r="X93" s="57">
        <f>X92-V92</f>
        <v>7</v>
      </c>
      <c r="Y93" s="39">
        <f>X93/V92</f>
        <v>0.020172910662824207</v>
      </c>
      <c r="Z93" s="62">
        <f>Z92-X92</f>
        <v>30</v>
      </c>
      <c r="AA93" s="51">
        <f>Z93/X92</f>
        <v>0.0847457627118644</v>
      </c>
      <c r="AB93" s="73">
        <f>X92+Z92</f>
        <v>738</v>
      </c>
      <c r="AC93" s="45"/>
      <c r="AD93" s="67"/>
    </row>
    <row r="94" spans="1:30" ht="25.5" customHeight="1" thickBot="1" thickTop="1">
      <c r="A94" s="89"/>
      <c r="B94" s="92"/>
      <c r="C94" s="18" t="s">
        <v>20</v>
      </c>
      <c r="D94" s="58">
        <f>D92-D64</f>
        <v>-114</v>
      </c>
      <c r="E94" s="31">
        <f>D94/D64</f>
        <v>-0.23700623700623702</v>
      </c>
      <c r="F94" s="58">
        <f>F92-F64</f>
        <v>-75</v>
      </c>
      <c r="G94" s="31">
        <f>F94/F64</f>
        <v>-0.16968325791855204</v>
      </c>
      <c r="H94" s="58">
        <f>H92-H64</f>
        <v>-30</v>
      </c>
      <c r="I94" s="31">
        <f>H94/H64</f>
        <v>-0.06564551422319474</v>
      </c>
      <c r="J94" s="58">
        <f>J92-J64</f>
        <v>23</v>
      </c>
      <c r="K94" s="31">
        <f>J94/J64</f>
        <v>0.08013937282229965</v>
      </c>
      <c r="L94" s="58">
        <f>L92-L64</f>
        <v>6</v>
      </c>
      <c r="M94" s="31">
        <f>L94/L64</f>
        <v>0.024291497975708502</v>
      </c>
      <c r="N94" s="58">
        <f>N92-N64</f>
        <v>-90</v>
      </c>
      <c r="O94" s="31">
        <f>N94/N64</f>
        <v>-0.23376623376623376</v>
      </c>
      <c r="P94" s="58">
        <f>P92-P64</f>
        <v>-127</v>
      </c>
      <c r="Q94" s="31">
        <f>P94/P64</f>
        <v>-0.27729257641921395</v>
      </c>
      <c r="R94" s="58">
        <f>R92-R64</f>
        <v>-63</v>
      </c>
      <c r="S94" s="31">
        <f>R94/R64</f>
        <v>-0.15869017632241814</v>
      </c>
      <c r="T94" s="58">
        <f>T92-T64</f>
        <v>1</v>
      </c>
      <c r="U94" s="31">
        <f>T94/T64</f>
        <v>0.0023584905660377358</v>
      </c>
      <c r="V94" s="58">
        <f>V92-V64</f>
        <v>-33</v>
      </c>
      <c r="W94" s="31">
        <f>V94/V64</f>
        <v>-0.0868421052631579</v>
      </c>
      <c r="X94" s="58">
        <f>X92-X64</f>
        <v>-38</v>
      </c>
      <c r="Y94" s="31">
        <f>X94/X64</f>
        <v>-0.09693877551020408</v>
      </c>
      <c r="Z94" s="62">
        <f>Z92-Z64</f>
        <v>15</v>
      </c>
      <c r="AA94" s="51">
        <f>Z94/Z64</f>
        <v>0.04065040650406504</v>
      </c>
      <c r="AB94" s="28"/>
      <c r="AC94" s="66"/>
      <c r="AD94" s="44"/>
    </row>
    <row r="95" spans="1:30" ht="25.5" customHeight="1" thickBot="1" thickTop="1">
      <c r="A95" s="89" t="s">
        <v>9</v>
      </c>
      <c r="B95" s="90" t="s">
        <v>16</v>
      </c>
      <c r="C95" s="20"/>
      <c r="D95" s="60">
        <v>40</v>
      </c>
      <c r="E95" s="23" t="s">
        <v>24</v>
      </c>
      <c r="F95" s="60">
        <v>62</v>
      </c>
      <c r="G95" s="23" t="s">
        <v>24</v>
      </c>
      <c r="H95" s="60">
        <v>93</v>
      </c>
      <c r="I95" s="23" t="s">
        <v>24</v>
      </c>
      <c r="J95" s="60">
        <v>81</v>
      </c>
      <c r="K95" s="23" t="s">
        <v>24</v>
      </c>
      <c r="L95" s="60">
        <v>65</v>
      </c>
      <c r="M95" s="23" t="s">
        <v>24</v>
      </c>
      <c r="N95" s="60">
        <v>70</v>
      </c>
      <c r="O95" s="23" t="s">
        <v>24</v>
      </c>
      <c r="P95" s="60">
        <v>96</v>
      </c>
      <c r="Q95" s="23" t="s">
        <v>24</v>
      </c>
      <c r="R95" s="60">
        <v>89</v>
      </c>
      <c r="S95" s="23" t="s">
        <v>24</v>
      </c>
      <c r="T95" s="60">
        <v>123</v>
      </c>
      <c r="U95" s="23" t="s">
        <v>24</v>
      </c>
      <c r="V95" s="60">
        <v>90</v>
      </c>
      <c r="W95" s="23" t="s">
        <v>24</v>
      </c>
      <c r="X95" s="60">
        <v>94</v>
      </c>
      <c r="Y95" s="23" t="s">
        <v>24</v>
      </c>
      <c r="Z95" s="64">
        <v>72</v>
      </c>
      <c r="AA95" s="46" t="s">
        <v>24</v>
      </c>
      <c r="AB95" s="27">
        <f>D95+F95+H95+J95+L95+N95+P95+R95+T95+V95+X95+Z95</f>
        <v>975</v>
      </c>
      <c r="AC95" s="26"/>
      <c r="AD95" s="29"/>
    </row>
    <row r="96" spans="1:30" ht="25.5" customHeight="1" thickBot="1" thickTop="1">
      <c r="A96" s="89"/>
      <c r="B96" s="91"/>
      <c r="C96" s="21" t="s">
        <v>19</v>
      </c>
      <c r="D96" s="65">
        <f>D95-Z67</f>
        <v>-26</v>
      </c>
      <c r="E96" s="30">
        <f>D96/Z67</f>
        <v>-0.3939393939393939</v>
      </c>
      <c r="F96" s="65">
        <f>F95-D95</f>
        <v>22</v>
      </c>
      <c r="G96" s="30">
        <f>F96/D95</f>
        <v>0.55</v>
      </c>
      <c r="H96" s="65">
        <f>H95-F95</f>
        <v>31</v>
      </c>
      <c r="I96" s="30">
        <f>H96/F95</f>
        <v>0.5</v>
      </c>
      <c r="J96" s="65">
        <f>J95-H95</f>
        <v>-12</v>
      </c>
      <c r="K96" s="30">
        <f>J96/H95</f>
        <v>-0.12903225806451613</v>
      </c>
      <c r="L96" s="65">
        <f>L95-J95</f>
        <v>-16</v>
      </c>
      <c r="M96" s="30">
        <f>L96/J95</f>
        <v>-0.19753086419753085</v>
      </c>
      <c r="N96" s="57">
        <f>N95-L95</f>
        <v>5</v>
      </c>
      <c r="O96" s="39">
        <f>N96/L95</f>
        <v>0.07692307692307693</v>
      </c>
      <c r="P96" s="57">
        <f>P95-N95</f>
        <v>26</v>
      </c>
      <c r="Q96" s="39">
        <f>P96/N95</f>
        <v>0.37142857142857144</v>
      </c>
      <c r="R96" s="57">
        <f>R95-P95</f>
        <v>-7</v>
      </c>
      <c r="S96" s="39">
        <f>R96/P95</f>
        <v>-0.07291666666666667</v>
      </c>
      <c r="T96" s="57">
        <f>T95-R95</f>
        <v>34</v>
      </c>
      <c r="U96" s="39">
        <f>T96/R95</f>
        <v>0.38202247191011235</v>
      </c>
      <c r="V96" s="57">
        <f>V95-T95</f>
        <v>-33</v>
      </c>
      <c r="W96" s="39">
        <f>V96/T95</f>
        <v>-0.2682926829268293</v>
      </c>
      <c r="X96" s="57">
        <f>X95-V95</f>
        <v>4</v>
      </c>
      <c r="Y96" s="39">
        <f>X96/V95</f>
        <v>0.044444444444444446</v>
      </c>
      <c r="Z96" s="62">
        <f>Z95-X95</f>
        <v>-22</v>
      </c>
      <c r="AA96" s="51">
        <f>Z96/X95</f>
        <v>-0.23404255319148937</v>
      </c>
      <c r="AB96" s="73">
        <f>X95+Z95</f>
        <v>166</v>
      </c>
      <c r="AC96" s="45"/>
      <c r="AD96" s="67"/>
    </row>
    <row r="97" spans="1:30" ht="25.5" customHeight="1" thickBot="1" thickTop="1">
      <c r="A97" s="89"/>
      <c r="B97" s="92"/>
      <c r="C97" s="18" t="s">
        <v>20</v>
      </c>
      <c r="D97" s="58">
        <f>D95-D67</f>
        <v>-17</v>
      </c>
      <c r="E97" s="31">
        <f>D97/D67</f>
        <v>-0.2982456140350877</v>
      </c>
      <c r="F97" s="58">
        <f>F96-F67</f>
        <v>-45</v>
      </c>
      <c r="G97" s="31">
        <f>F97/F67</f>
        <v>-0.6716417910447762</v>
      </c>
      <c r="H97" s="58">
        <f>H96-H67</f>
        <v>-43</v>
      </c>
      <c r="I97" s="31">
        <f>H97/H67</f>
        <v>-0.581081081081081</v>
      </c>
      <c r="J97" s="58">
        <f>J96-J67</f>
        <v>-80</v>
      </c>
      <c r="K97" s="31">
        <f>J97/J67</f>
        <v>-1.1764705882352942</v>
      </c>
      <c r="L97" s="58">
        <f>L96-L67</f>
        <v>-135</v>
      </c>
      <c r="M97" s="31">
        <f>L97/L67</f>
        <v>-1.134453781512605</v>
      </c>
      <c r="N97" s="58">
        <f>N96-N67</f>
        <v>-73</v>
      </c>
      <c r="O97" s="31">
        <f>N97/N67</f>
        <v>-0.9358974358974359</v>
      </c>
      <c r="P97" s="58">
        <f>P96-P67</f>
        <v>-65</v>
      </c>
      <c r="Q97" s="31">
        <f>P97/P67</f>
        <v>-0.7142857142857143</v>
      </c>
      <c r="R97" s="58">
        <f>R96-R67</f>
        <v>-77</v>
      </c>
      <c r="S97" s="31">
        <f>R97/R67</f>
        <v>-1.1</v>
      </c>
      <c r="T97" s="58">
        <f>T96-T67</f>
        <v>-77</v>
      </c>
      <c r="U97" s="31">
        <f>T97/T67</f>
        <v>-0.6936936936936937</v>
      </c>
      <c r="V97" s="58">
        <f>V96-V67</f>
        <v>-109</v>
      </c>
      <c r="W97" s="31">
        <f>V97/V67</f>
        <v>-1.4342105263157894</v>
      </c>
      <c r="X97" s="58">
        <f>X96-X67</f>
        <v>-94</v>
      </c>
      <c r="Y97" s="31">
        <f>X97/X67</f>
        <v>-0.9591836734693877</v>
      </c>
      <c r="Z97" s="62">
        <f>Z96-Z67</f>
        <v>-88</v>
      </c>
      <c r="AA97" s="51">
        <f>Z97/Z67</f>
        <v>-1.3333333333333333</v>
      </c>
      <c r="AB97" s="28"/>
      <c r="AC97" s="45"/>
      <c r="AD97" s="44"/>
    </row>
    <row r="98" spans="1:30" ht="25.5" customHeight="1" thickBot="1" thickTop="1">
      <c r="A98" s="89" t="s">
        <v>10</v>
      </c>
      <c r="B98" s="90" t="s">
        <v>17</v>
      </c>
      <c r="C98" s="20"/>
      <c r="D98" s="60">
        <v>0</v>
      </c>
      <c r="E98" s="23" t="s">
        <v>24</v>
      </c>
      <c r="F98" s="60">
        <v>0</v>
      </c>
      <c r="G98" s="23" t="s">
        <v>24</v>
      </c>
      <c r="H98" s="60">
        <v>0</v>
      </c>
      <c r="I98" s="23" t="s">
        <v>24</v>
      </c>
      <c r="J98" s="60">
        <v>0</v>
      </c>
      <c r="K98" s="23" t="s">
        <v>24</v>
      </c>
      <c r="L98" s="60">
        <v>0</v>
      </c>
      <c r="M98" s="23" t="s">
        <v>24</v>
      </c>
      <c r="N98" s="60">
        <v>0</v>
      </c>
      <c r="O98" s="23" t="s">
        <v>24</v>
      </c>
      <c r="P98" s="60">
        <v>0</v>
      </c>
      <c r="Q98" s="23" t="s">
        <v>24</v>
      </c>
      <c r="R98" s="60">
        <v>0</v>
      </c>
      <c r="S98" s="23" t="s">
        <v>24</v>
      </c>
      <c r="T98" s="60">
        <v>0</v>
      </c>
      <c r="U98" s="23" t="s">
        <v>24</v>
      </c>
      <c r="V98" s="60">
        <v>0</v>
      </c>
      <c r="W98" s="23" t="s">
        <v>24</v>
      </c>
      <c r="X98" s="60">
        <v>0</v>
      </c>
      <c r="Y98" s="23" t="s">
        <v>24</v>
      </c>
      <c r="Z98" s="64">
        <v>0</v>
      </c>
      <c r="AA98" s="46" t="s">
        <v>24</v>
      </c>
      <c r="AB98" s="27">
        <f>D98+F98+H98+J98+L98+N98+P98+R98+T98+V98+X98</f>
        <v>0</v>
      </c>
      <c r="AC98" s="41"/>
      <c r="AD98" s="42"/>
    </row>
    <row r="99" spans="1:30" ht="25.5" customHeight="1" thickBot="1" thickTop="1">
      <c r="A99" s="89"/>
      <c r="B99" s="91"/>
      <c r="C99" s="21" t="s">
        <v>19</v>
      </c>
      <c r="D99" s="65">
        <f>D98-Z70</f>
        <v>0</v>
      </c>
      <c r="E99" s="30"/>
      <c r="F99" s="65">
        <f>F98-D98</f>
        <v>0</v>
      </c>
      <c r="G99" s="30"/>
      <c r="H99" s="65">
        <f>H98-F98</f>
        <v>0</v>
      </c>
      <c r="I99" s="30"/>
      <c r="J99" s="65">
        <f>J98-H98</f>
        <v>0</v>
      </c>
      <c r="K99" s="30"/>
      <c r="L99" s="65">
        <f>L98-J98</f>
        <v>0</v>
      </c>
      <c r="M99" s="30"/>
      <c r="N99" s="57">
        <f>N98-L98</f>
        <v>0</v>
      </c>
      <c r="O99" s="39"/>
      <c r="P99" s="57">
        <f>P98-N98</f>
        <v>0</v>
      </c>
      <c r="Q99" s="39"/>
      <c r="R99" s="57">
        <f>R98-P98</f>
        <v>0</v>
      </c>
      <c r="S99" s="39"/>
      <c r="T99" s="57">
        <f>T98-R98</f>
        <v>0</v>
      </c>
      <c r="U99" s="39"/>
      <c r="V99" s="57">
        <f>V98-T98</f>
        <v>0</v>
      </c>
      <c r="W99" s="39"/>
      <c r="X99" s="57">
        <f>X98-V98</f>
        <v>0</v>
      </c>
      <c r="Y99" s="39"/>
      <c r="Z99" s="62">
        <f>Z98-X98</f>
        <v>0</v>
      </c>
      <c r="AA99" s="62"/>
      <c r="AB99" s="28"/>
      <c r="AC99" s="43"/>
      <c r="AD99" s="67"/>
    </row>
    <row r="100" spans="1:30" ht="25.5" customHeight="1" thickBot="1" thickTop="1">
      <c r="A100" s="89"/>
      <c r="B100" s="92"/>
      <c r="C100" s="18" t="s">
        <v>20</v>
      </c>
      <c r="D100" s="58">
        <f>D98-D70</f>
        <v>0</v>
      </c>
      <c r="E100" s="31"/>
      <c r="F100" s="58">
        <f>F98-F70</f>
        <v>0</v>
      </c>
      <c r="G100" s="31"/>
      <c r="H100" s="58">
        <f>H98-H70</f>
        <v>0</v>
      </c>
      <c r="I100" s="31"/>
      <c r="J100" s="58">
        <f>J98-J70</f>
        <v>0</v>
      </c>
      <c r="K100" s="31"/>
      <c r="L100" s="58">
        <f>L98-L70</f>
        <v>0</v>
      </c>
      <c r="M100" s="31"/>
      <c r="N100" s="58">
        <f>N98-N70</f>
        <v>0</v>
      </c>
      <c r="O100" s="31"/>
      <c r="P100" s="58">
        <f>P98-P70</f>
        <v>0</v>
      </c>
      <c r="Q100" s="31"/>
      <c r="R100" s="58">
        <f>R98-R70</f>
        <v>0</v>
      </c>
      <c r="S100" s="31"/>
      <c r="T100" s="58">
        <f>T98-T70</f>
        <v>0</v>
      </c>
      <c r="U100" s="31"/>
      <c r="V100" s="58">
        <f>V98-V70</f>
        <v>0</v>
      </c>
      <c r="W100" s="31"/>
      <c r="X100" s="58">
        <f>X98-X70</f>
        <v>0</v>
      </c>
      <c r="Y100" s="31"/>
      <c r="Z100" s="62">
        <f>Z98-Z70</f>
        <v>0</v>
      </c>
      <c r="AA100" s="62"/>
      <c r="AB100" s="28"/>
      <c r="AC100" s="66"/>
      <c r="AD100" s="44"/>
    </row>
    <row r="101" spans="1:30" ht="25.5" customHeight="1" thickBot="1" thickTop="1">
      <c r="A101" s="89" t="s">
        <v>11</v>
      </c>
      <c r="B101" s="90" t="s">
        <v>15</v>
      </c>
      <c r="C101" s="20"/>
      <c r="D101" s="60">
        <v>152</v>
      </c>
      <c r="E101" s="23" t="s">
        <v>24</v>
      </c>
      <c r="F101" s="60">
        <v>164</v>
      </c>
      <c r="G101" s="23" t="s">
        <v>24</v>
      </c>
      <c r="H101" s="60">
        <v>143</v>
      </c>
      <c r="I101" s="23" t="s">
        <v>24</v>
      </c>
      <c r="J101" s="60">
        <v>140</v>
      </c>
      <c r="K101" s="23" t="s">
        <v>24</v>
      </c>
      <c r="L101" s="60">
        <v>119</v>
      </c>
      <c r="M101" s="23" t="s">
        <v>24</v>
      </c>
      <c r="N101" s="60">
        <v>101</v>
      </c>
      <c r="O101" s="23" t="s">
        <v>24</v>
      </c>
      <c r="P101" s="75">
        <v>7</v>
      </c>
      <c r="Q101" s="23" t="s">
        <v>24</v>
      </c>
      <c r="R101" s="75">
        <v>1</v>
      </c>
      <c r="S101" s="23" t="s">
        <v>24</v>
      </c>
      <c r="T101" s="75">
        <v>0</v>
      </c>
      <c r="U101" s="23" t="s">
        <v>24</v>
      </c>
      <c r="V101" s="72">
        <v>2</v>
      </c>
      <c r="W101" s="23" t="s">
        <v>24</v>
      </c>
      <c r="X101" s="75">
        <v>4</v>
      </c>
      <c r="Y101" s="23" t="s">
        <v>24</v>
      </c>
      <c r="Z101" s="76">
        <v>2</v>
      </c>
      <c r="AA101" s="46" t="s">
        <v>24</v>
      </c>
      <c r="AB101" s="27">
        <f>D101+F101+H101+J101+L101+N101+P101+R101+T101+V101+X101+Z101</f>
        <v>835</v>
      </c>
      <c r="AC101" s="26"/>
      <c r="AD101" s="29"/>
    </row>
    <row r="102" spans="1:30" ht="25.5" customHeight="1" thickBot="1" thickTop="1">
      <c r="A102" s="89"/>
      <c r="B102" s="91"/>
      <c r="C102" s="21" t="s">
        <v>19</v>
      </c>
      <c r="D102" s="65">
        <f>D101-Z73</f>
        <v>145</v>
      </c>
      <c r="E102" s="30">
        <f>D102/Z73</f>
        <v>20.714285714285715</v>
      </c>
      <c r="F102" s="65">
        <f>F101-D101</f>
        <v>12</v>
      </c>
      <c r="G102" s="30">
        <f>F102/D101</f>
        <v>0.07894736842105263</v>
      </c>
      <c r="H102" s="65">
        <f>H101-F101</f>
        <v>-21</v>
      </c>
      <c r="I102" s="30">
        <f>H102/F101</f>
        <v>-0.12804878048780488</v>
      </c>
      <c r="J102" s="65">
        <f>J101-H101</f>
        <v>-3</v>
      </c>
      <c r="K102" s="30">
        <f>J102/H101</f>
        <v>-0.02097902097902098</v>
      </c>
      <c r="L102" s="65">
        <f>L101-J101</f>
        <v>-21</v>
      </c>
      <c r="M102" s="30">
        <f>L102/J101</f>
        <v>-0.15</v>
      </c>
      <c r="N102" s="57">
        <f>N101-L101</f>
        <v>-18</v>
      </c>
      <c r="O102" s="39">
        <f>N102/L101</f>
        <v>-0.15126050420168066</v>
      </c>
      <c r="P102" s="57">
        <f>P101-N101</f>
        <v>-94</v>
      </c>
      <c r="Q102" s="39">
        <f>P102/N101</f>
        <v>-0.9306930693069307</v>
      </c>
      <c r="R102" s="57">
        <f>R101-P101</f>
        <v>-6</v>
      </c>
      <c r="S102" s="39">
        <f>R102/P101</f>
        <v>-0.8571428571428571</v>
      </c>
      <c r="T102" s="57">
        <f>T101-R101</f>
        <v>-1</v>
      </c>
      <c r="U102" s="39">
        <f>T102/R101</f>
        <v>-1</v>
      </c>
      <c r="V102" s="57">
        <f>V101-T101</f>
        <v>2</v>
      </c>
      <c r="W102" s="39" t="e">
        <f>V102/T101</f>
        <v>#DIV/0!</v>
      </c>
      <c r="X102" s="57">
        <f>X101-V101</f>
        <v>2</v>
      </c>
      <c r="Y102" s="39">
        <f>X102/V101</f>
        <v>1</v>
      </c>
      <c r="Z102" s="62">
        <f>Z101-X101</f>
        <v>-2</v>
      </c>
      <c r="AA102" s="62">
        <f>Z102/X101</f>
        <v>-0.5</v>
      </c>
      <c r="AB102" s="73">
        <f>X101+Z101</f>
        <v>6</v>
      </c>
      <c r="AC102" s="12"/>
      <c r="AD102" s="67"/>
    </row>
    <row r="103" spans="1:29" ht="25.5" customHeight="1" thickBot="1" thickTop="1">
      <c r="A103" s="89"/>
      <c r="B103" s="92"/>
      <c r="C103" s="18" t="s">
        <v>20</v>
      </c>
      <c r="D103" s="58">
        <f>D101-D73</f>
        <v>-2</v>
      </c>
      <c r="E103" s="31">
        <f>D103/D73</f>
        <v>-0.012987012987012988</v>
      </c>
      <c r="F103" s="58">
        <f>F101-F73</f>
        <v>21</v>
      </c>
      <c r="G103" s="31">
        <f>F103/F73</f>
        <v>0.14685314685314685</v>
      </c>
      <c r="H103" s="58">
        <f>H101-H73</f>
        <v>-6</v>
      </c>
      <c r="I103" s="31">
        <f>H103/H73</f>
        <v>-0.040268456375838924</v>
      </c>
      <c r="J103" s="58">
        <f>J101-J73</f>
        <v>16</v>
      </c>
      <c r="K103" s="31">
        <f>J103/J73</f>
        <v>0.12903225806451613</v>
      </c>
      <c r="L103" s="58">
        <f>L101-L73</f>
        <v>10</v>
      </c>
      <c r="M103" s="31">
        <f>L103/L73</f>
        <v>0.09174311926605505</v>
      </c>
      <c r="N103" s="58">
        <f>N101-N73</f>
        <v>-59</v>
      </c>
      <c r="O103" s="31">
        <f>N103/N73</f>
        <v>-0.36875</v>
      </c>
      <c r="P103" s="58">
        <f>P101-P73</f>
        <v>-193</v>
      </c>
      <c r="Q103" s="31">
        <f>P103/P73</f>
        <v>-0.965</v>
      </c>
      <c r="R103" s="58">
        <f>R101-R73</f>
        <v>-153</v>
      </c>
      <c r="S103" s="31">
        <f>R103/R73</f>
        <v>-0.9935064935064936</v>
      </c>
      <c r="T103" s="58">
        <f>T101-T73</f>
        <v>-164</v>
      </c>
      <c r="U103" s="31">
        <f>T103/T73</f>
        <v>-1</v>
      </c>
      <c r="V103" s="58">
        <f>V101-V73</f>
        <v>-10</v>
      </c>
      <c r="W103" s="31">
        <f>V103/V73</f>
        <v>-0.8333333333333334</v>
      </c>
      <c r="X103" s="58">
        <f>X101-X73</f>
        <v>-8</v>
      </c>
      <c r="Y103" s="31">
        <f>X103/X73</f>
        <v>-0.6666666666666666</v>
      </c>
      <c r="Z103" s="62">
        <f>Z101-Z73</f>
        <v>-5</v>
      </c>
      <c r="AA103" s="62">
        <f>Z103/Z73</f>
        <v>-0.7142857142857143</v>
      </c>
      <c r="AB103" s="10"/>
      <c r="AC103" s="9"/>
    </row>
    <row r="104" spans="1:29" ht="25.5" customHeight="1" thickBot="1">
      <c r="A104" s="99" t="s">
        <v>12</v>
      </c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"/>
      <c r="AC104" s="9"/>
    </row>
    <row r="105" spans="1:29" ht="25.5" customHeight="1" thickBot="1">
      <c r="A105" s="89" t="s">
        <v>13</v>
      </c>
      <c r="B105" s="90" t="s">
        <v>14</v>
      </c>
      <c r="C105" s="5"/>
      <c r="D105" s="60">
        <v>372</v>
      </c>
      <c r="E105" s="23" t="s">
        <v>24</v>
      </c>
      <c r="F105" s="60">
        <v>320</v>
      </c>
      <c r="G105" s="23" t="s">
        <v>24</v>
      </c>
      <c r="H105" s="60">
        <v>301</v>
      </c>
      <c r="I105" s="23" t="s">
        <v>24</v>
      </c>
      <c r="J105" s="60">
        <v>332</v>
      </c>
      <c r="K105" s="23" t="s">
        <v>24</v>
      </c>
      <c r="L105" s="60">
        <v>324</v>
      </c>
      <c r="M105" s="23" t="s">
        <v>24</v>
      </c>
      <c r="N105" s="60">
        <v>286</v>
      </c>
      <c r="O105" s="23" t="s">
        <v>24</v>
      </c>
      <c r="P105" s="60">
        <v>274</v>
      </c>
      <c r="Q105" s="23" t="s">
        <v>24</v>
      </c>
      <c r="R105" s="60">
        <v>264</v>
      </c>
      <c r="S105" s="23" t="s">
        <v>24</v>
      </c>
      <c r="T105" s="60">
        <v>281</v>
      </c>
      <c r="U105" s="23" t="s">
        <v>24</v>
      </c>
      <c r="V105" s="60">
        <v>259</v>
      </c>
      <c r="W105" s="23" t="s">
        <v>24</v>
      </c>
      <c r="X105" s="60">
        <v>184</v>
      </c>
      <c r="Y105" s="23" t="s">
        <v>24</v>
      </c>
      <c r="Z105" s="69">
        <v>228</v>
      </c>
      <c r="AA105" s="70" t="s">
        <v>24</v>
      </c>
      <c r="AB105" s="10"/>
      <c r="AC105" s="9"/>
    </row>
    <row r="106" spans="1:29" ht="25.5" customHeight="1" thickBot="1" thickTop="1">
      <c r="A106" s="89"/>
      <c r="B106" s="91"/>
      <c r="C106" s="21" t="s">
        <v>19</v>
      </c>
      <c r="D106" s="65">
        <f>D105-Z77</f>
        <v>12</v>
      </c>
      <c r="E106" s="30">
        <f>D106/Z77</f>
        <v>0.03333333333333333</v>
      </c>
      <c r="F106" s="65">
        <f>F105-D105</f>
        <v>-52</v>
      </c>
      <c r="G106" s="30">
        <f>F106/D105</f>
        <v>-0.13978494623655913</v>
      </c>
      <c r="H106" s="65">
        <f>H105-F105</f>
        <v>-19</v>
      </c>
      <c r="I106" s="30">
        <f>H106/F105</f>
        <v>-0.059375</v>
      </c>
      <c r="J106" s="65">
        <f>J105-H105</f>
        <v>31</v>
      </c>
      <c r="K106" s="30">
        <f>J106/H105</f>
        <v>0.10299003322259136</v>
      </c>
      <c r="L106" s="65">
        <f>L105-J105</f>
        <v>-8</v>
      </c>
      <c r="M106" s="30">
        <f>L106/J105</f>
        <v>-0.024096385542168676</v>
      </c>
      <c r="N106" s="57">
        <f>N105-L105</f>
        <v>-38</v>
      </c>
      <c r="O106" s="39">
        <f>N106/L105</f>
        <v>-0.11728395061728394</v>
      </c>
      <c r="P106" s="57">
        <f>P105-N105</f>
        <v>-12</v>
      </c>
      <c r="Q106" s="39">
        <f>P106/N105</f>
        <v>-0.04195804195804196</v>
      </c>
      <c r="R106" s="57">
        <f>R105-P105</f>
        <v>-10</v>
      </c>
      <c r="S106" s="39">
        <f>R106/P105</f>
        <v>-0.0364963503649635</v>
      </c>
      <c r="T106" s="57">
        <f>T105-R105</f>
        <v>17</v>
      </c>
      <c r="U106" s="39">
        <f>T106/R105</f>
        <v>0.06439393939393939</v>
      </c>
      <c r="V106" s="57">
        <f>V105-T105</f>
        <v>-22</v>
      </c>
      <c r="W106" s="39">
        <f>V106/T105</f>
        <v>-0.07829181494661921</v>
      </c>
      <c r="X106" s="57">
        <f>X105-V105</f>
        <v>-75</v>
      </c>
      <c r="Y106" s="39">
        <f>X106/V105</f>
        <v>-0.28957528957528955</v>
      </c>
      <c r="Z106" s="62">
        <f>Z105-X105</f>
        <v>44</v>
      </c>
      <c r="AA106" s="62">
        <f>Z106/X105</f>
        <v>0.2391304347826087</v>
      </c>
      <c r="AB106" s="10"/>
      <c r="AC106" s="9"/>
    </row>
    <row r="107" spans="1:29" ht="25.5" customHeight="1" thickBot="1" thickTop="1">
      <c r="A107" s="89"/>
      <c r="B107" s="92"/>
      <c r="C107" s="18" t="s">
        <v>20</v>
      </c>
      <c r="D107" s="58">
        <f>D105-D77</f>
        <v>71</v>
      </c>
      <c r="E107" s="31">
        <f>D107/D77</f>
        <v>0.23588039867109634</v>
      </c>
      <c r="F107" s="58">
        <f>F105-F77</f>
        <v>-9</v>
      </c>
      <c r="G107" s="31">
        <f>F107/F77</f>
        <v>-0.02735562310030395</v>
      </c>
      <c r="H107" s="58">
        <f>H105-H77</f>
        <v>60</v>
      </c>
      <c r="I107" s="31">
        <f>H107/H77</f>
        <v>0.24896265560165975</v>
      </c>
      <c r="J107" s="58">
        <f>J105-J77</f>
        <v>82</v>
      </c>
      <c r="K107" s="31">
        <f>J107/J77</f>
        <v>0.328</v>
      </c>
      <c r="L107" s="58">
        <f>L105-L77</f>
        <v>102</v>
      </c>
      <c r="M107" s="31">
        <f>L107/L77</f>
        <v>0.4594594594594595</v>
      </c>
      <c r="N107" s="58">
        <f>N105-N77</f>
        <v>87</v>
      </c>
      <c r="O107" s="31">
        <f>N107/N77</f>
        <v>0.4371859296482412</v>
      </c>
      <c r="P107" s="58">
        <f>P105-P77</f>
        <v>10</v>
      </c>
      <c r="Q107" s="31">
        <f>P107/P77</f>
        <v>0.03787878787878788</v>
      </c>
      <c r="R107" s="58">
        <f>R105-R77</f>
        <v>-30</v>
      </c>
      <c r="S107" s="31">
        <f>R107/R77</f>
        <v>-0.10204081632653061</v>
      </c>
      <c r="T107" s="58">
        <f>T105-T77</f>
        <v>47</v>
      </c>
      <c r="U107" s="31">
        <f>T107/T77</f>
        <v>0.20085470085470086</v>
      </c>
      <c r="V107" s="58">
        <f>V105-V77</f>
        <v>-13</v>
      </c>
      <c r="W107" s="31">
        <f>V107/V77</f>
        <v>-0.04779411764705882</v>
      </c>
      <c r="X107" s="58">
        <f>X105-X77</f>
        <v>-44</v>
      </c>
      <c r="Y107" s="31">
        <f>X107/X77</f>
        <v>-0.19298245614035087</v>
      </c>
      <c r="Z107" s="62">
        <f>Z105-Z77</f>
        <v>-132</v>
      </c>
      <c r="AA107" s="62">
        <f>Z107/Z77</f>
        <v>-0.36666666666666664</v>
      </c>
      <c r="AB107" s="10"/>
      <c r="AC107" s="9"/>
    </row>
    <row r="108" ht="12.75">
      <c r="A108" s="78" t="s">
        <v>44</v>
      </c>
    </row>
    <row r="110" ht="13.5" thickBot="1"/>
    <row r="111" spans="1:30" ht="36.75" customHeight="1" thickBot="1" thickTop="1">
      <c r="A111" s="107" t="s">
        <v>47</v>
      </c>
      <c r="B111" s="107"/>
      <c r="C111" s="107"/>
      <c r="D111" s="107"/>
      <c r="E111" s="107"/>
      <c r="F111" s="107"/>
      <c r="G111" s="107"/>
      <c r="H111" s="107"/>
      <c r="I111" s="107"/>
      <c r="J111" s="107"/>
      <c r="K111" s="107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  <c r="V111" s="108"/>
      <c r="W111" s="108"/>
      <c r="X111" s="108"/>
      <c r="Y111" s="108"/>
      <c r="Z111" s="108"/>
      <c r="AA111" s="108"/>
      <c r="AB111" s="108"/>
      <c r="AC111" s="108"/>
      <c r="AD111" s="108"/>
    </row>
    <row r="112" spans="4:14" ht="14.25" thickBot="1" thickTop="1">
      <c r="D112" s="6"/>
      <c r="F112" s="6"/>
      <c r="H112" s="6"/>
      <c r="J112" s="6"/>
      <c r="L112" s="6"/>
      <c r="N112" s="6"/>
    </row>
    <row r="113" spans="1:30" ht="18" customHeight="1" thickBot="1">
      <c r="A113" s="89" t="s">
        <v>0</v>
      </c>
      <c r="B113" s="109" t="s">
        <v>1</v>
      </c>
      <c r="C113" s="111"/>
      <c r="D113" s="93" t="s">
        <v>46</v>
      </c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4"/>
      <c r="Z113" s="94"/>
      <c r="AA113" s="112"/>
      <c r="AB113" s="113" t="s">
        <v>21</v>
      </c>
      <c r="AC113" s="116" t="s">
        <v>22</v>
      </c>
      <c r="AD113" s="117"/>
    </row>
    <row r="114" spans="1:30" ht="19.5" customHeight="1" thickBot="1" thickTop="1">
      <c r="A114" s="89"/>
      <c r="B114" s="110"/>
      <c r="C114" s="89"/>
      <c r="D114" s="95" t="s">
        <v>4</v>
      </c>
      <c r="E114" s="96"/>
      <c r="F114" s="95" t="s">
        <v>5</v>
      </c>
      <c r="G114" s="96"/>
      <c r="H114" s="95" t="s">
        <v>25</v>
      </c>
      <c r="I114" s="96"/>
      <c r="J114" s="95" t="s">
        <v>26</v>
      </c>
      <c r="K114" s="96"/>
      <c r="L114" s="95" t="s">
        <v>27</v>
      </c>
      <c r="M114" s="96"/>
      <c r="N114" s="95" t="s">
        <v>28</v>
      </c>
      <c r="O114" s="96"/>
      <c r="P114" s="95" t="s">
        <v>29</v>
      </c>
      <c r="Q114" s="96"/>
      <c r="R114" s="95" t="s">
        <v>31</v>
      </c>
      <c r="S114" s="96"/>
      <c r="T114" s="95" t="s">
        <v>32</v>
      </c>
      <c r="U114" s="96"/>
      <c r="V114" s="95" t="s">
        <v>33</v>
      </c>
      <c r="W114" s="96"/>
      <c r="X114" s="95" t="s">
        <v>34</v>
      </c>
      <c r="Y114" s="96"/>
      <c r="Z114" s="97" t="s">
        <v>35</v>
      </c>
      <c r="AA114" s="98"/>
      <c r="AB114" s="114"/>
      <c r="AC114" s="118"/>
      <c r="AD114" s="119"/>
    </row>
    <row r="115" spans="1:30" ht="23.25" customHeight="1" thickBot="1" thickTop="1">
      <c r="A115" s="2"/>
      <c r="B115" s="1"/>
      <c r="C115" s="99" t="s">
        <v>30</v>
      </c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1"/>
      <c r="AB115" s="115"/>
      <c r="AC115" s="24" t="s">
        <v>23</v>
      </c>
      <c r="AD115" s="25" t="s">
        <v>24</v>
      </c>
    </row>
    <row r="116" spans="1:30" ht="13.5" thickBot="1">
      <c r="A116" s="3"/>
      <c r="B116" s="3"/>
      <c r="C116" s="3"/>
      <c r="D116" s="6"/>
      <c r="E116" s="3"/>
      <c r="F116" s="35"/>
      <c r="G116" s="4"/>
      <c r="H116" s="36"/>
      <c r="I116" s="16"/>
      <c r="J116" s="35"/>
      <c r="K116" s="4"/>
      <c r="L116" s="6"/>
      <c r="M116" s="3"/>
      <c r="N116" s="6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102"/>
      <c r="AC116" s="103"/>
      <c r="AD116" s="104"/>
    </row>
    <row r="117" spans="1:30" ht="27.75" customHeight="1" thickBot="1" thickTop="1">
      <c r="A117" s="89" t="s">
        <v>6</v>
      </c>
      <c r="B117" s="90" t="s">
        <v>7</v>
      </c>
      <c r="C117" s="7"/>
      <c r="D117" s="56">
        <v>12216</v>
      </c>
      <c r="E117" s="22" t="s">
        <v>24</v>
      </c>
      <c r="F117" s="56">
        <v>12426</v>
      </c>
      <c r="G117" s="22" t="s">
        <v>24</v>
      </c>
      <c r="H117" s="56">
        <v>12344</v>
      </c>
      <c r="I117" s="22" t="s">
        <v>24</v>
      </c>
      <c r="J117" s="56">
        <v>12484</v>
      </c>
      <c r="K117" s="22" t="s">
        <v>24</v>
      </c>
      <c r="L117" s="56">
        <v>11905</v>
      </c>
      <c r="M117" s="22" t="s">
        <v>24</v>
      </c>
      <c r="N117" s="56">
        <v>12081</v>
      </c>
      <c r="O117" s="22" t="s">
        <v>24</v>
      </c>
      <c r="P117" s="56">
        <v>12110</v>
      </c>
      <c r="Q117" s="22" t="s">
        <v>24</v>
      </c>
      <c r="R117" s="56">
        <v>12193</v>
      </c>
      <c r="S117" s="22" t="s">
        <v>24</v>
      </c>
      <c r="T117" s="56">
        <v>12219</v>
      </c>
      <c r="U117" s="22" t="s">
        <v>24</v>
      </c>
      <c r="V117" s="56">
        <v>12037</v>
      </c>
      <c r="W117" s="22" t="s">
        <v>24</v>
      </c>
      <c r="X117" s="56">
        <v>12194</v>
      </c>
      <c r="Y117" s="22" t="s">
        <v>24</v>
      </c>
      <c r="Z117" s="61">
        <v>12264</v>
      </c>
      <c r="AA117" s="46" t="s">
        <v>24</v>
      </c>
      <c r="AB117" s="105"/>
      <c r="AC117" s="120"/>
      <c r="AD117" s="54"/>
    </row>
    <row r="118" spans="1:29" ht="27.75" customHeight="1" thickBot="1" thickTop="1">
      <c r="A118" s="89"/>
      <c r="B118" s="91"/>
      <c r="C118" s="17" t="s">
        <v>19</v>
      </c>
      <c r="D118" s="65">
        <f>D117-Z89</f>
        <v>60</v>
      </c>
      <c r="E118" s="30">
        <f>D118/Z89</f>
        <v>0.004935834155972359</v>
      </c>
      <c r="F118" s="65">
        <f>F117-D117</f>
        <v>210</v>
      </c>
      <c r="G118" s="30">
        <f>F118/D117</f>
        <v>0.01719056974459725</v>
      </c>
      <c r="H118" s="65">
        <f>H117-F117</f>
        <v>-82</v>
      </c>
      <c r="I118" s="30">
        <f>H118/F117</f>
        <v>-0.006599066473523258</v>
      </c>
      <c r="J118" s="65">
        <f>J117-H117</f>
        <v>140</v>
      </c>
      <c r="K118" s="30">
        <f>J118/H117</f>
        <v>0.01134154244977317</v>
      </c>
      <c r="L118" s="65">
        <f>L117-J117</f>
        <v>-579</v>
      </c>
      <c r="M118" s="30">
        <f>L118/J117</f>
        <v>-0.04637936558795258</v>
      </c>
      <c r="N118" s="57">
        <f>N117-L117</f>
        <v>176</v>
      </c>
      <c r="O118" s="39">
        <f>N118/L117</f>
        <v>0.014783704325913482</v>
      </c>
      <c r="P118" s="57">
        <f>P117-N117</f>
        <v>29</v>
      </c>
      <c r="Q118" s="39">
        <f>P118/N117</f>
        <v>0.002400463537786607</v>
      </c>
      <c r="R118" s="57">
        <f>R117-P117</f>
        <v>83</v>
      </c>
      <c r="S118" s="39">
        <f>R118/P117</f>
        <v>0.00685383980181668</v>
      </c>
      <c r="T118" s="57">
        <f>T117-R117</f>
        <v>26</v>
      </c>
      <c r="U118" s="39">
        <f>T118/R117</f>
        <v>0.0021323710325596656</v>
      </c>
      <c r="V118" s="57">
        <f>V117-T117</f>
        <v>-182</v>
      </c>
      <c r="W118" s="39">
        <f>V118/T117</f>
        <v>-0.014894835911285702</v>
      </c>
      <c r="X118" s="57">
        <f>X117-V117</f>
        <v>157</v>
      </c>
      <c r="Y118" s="39">
        <f>X118/V117</f>
        <v>0.013043117055744787</v>
      </c>
      <c r="Z118" s="62">
        <f>Z117-X117</f>
        <v>70</v>
      </c>
      <c r="AA118" s="51">
        <f>Z118/X117</f>
        <v>0.0057405281285878304</v>
      </c>
      <c r="AB118" s="10"/>
      <c r="AC118" s="9"/>
    </row>
    <row r="119" spans="1:29" ht="27.75" customHeight="1" thickBot="1" thickTop="1">
      <c r="A119" s="89"/>
      <c r="B119" s="92"/>
      <c r="C119" s="18" t="s">
        <v>20</v>
      </c>
      <c r="D119" s="58">
        <f>D117-D89</f>
        <v>607</v>
      </c>
      <c r="E119" s="31">
        <f>D119/D89</f>
        <v>0.052287018692393834</v>
      </c>
      <c r="F119" s="58">
        <f>F117-F89</f>
        <v>617</v>
      </c>
      <c r="G119" s="31">
        <f>F119/F89</f>
        <v>0.05224828520619866</v>
      </c>
      <c r="H119" s="58">
        <f>H117-H89</f>
        <v>620</v>
      </c>
      <c r="I119" s="31">
        <f>H119/H89</f>
        <v>0.052882975093824634</v>
      </c>
      <c r="J119" s="58">
        <f>J117-J89</f>
        <v>630</v>
      </c>
      <c r="K119" s="31">
        <f>J119/J89</f>
        <v>0.053146617175636915</v>
      </c>
      <c r="L119" s="58">
        <f>L117-L89</f>
        <v>184</v>
      </c>
      <c r="M119" s="31">
        <f>L119/L89</f>
        <v>0.015698319256036174</v>
      </c>
      <c r="N119" s="58">
        <f>N117-N89</f>
        <v>343</v>
      </c>
      <c r="O119" s="31">
        <f>N119/N89</f>
        <v>0.02922133242460385</v>
      </c>
      <c r="P119" s="58">
        <f>P117-P89</f>
        <v>367</v>
      </c>
      <c r="Q119" s="31">
        <f>P119/P89</f>
        <v>0.031252661159839906</v>
      </c>
      <c r="R119" s="58">
        <f>R117-R89</f>
        <v>626</v>
      </c>
      <c r="S119" s="31">
        <f>R119/R89</f>
        <v>0.054119477824846544</v>
      </c>
      <c r="T119" s="58">
        <f>T117-T89</f>
        <v>411</v>
      </c>
      <c r="U119" s="31">
        <f>T119/T89</f>
        <v>0.03480691056910569</v>
      </c>
      <c r="V119" s="58">
        <f>V117-V89</f>
        <v>90</v>
      </c>
      <c r="W119" s="31">
        <f>V119/V89</f>
        <v>0.007533271951117435</v>
      </c>
      <c r="X119" s="58">
        <f>X117-X89</f>
        <v>250</v>
      </c>
      <c r="Y119" s="31">
        <f>X119/X89</f>
        <v>0.020931011386470195</v>
      </c>
      <c r="Z119" s="62">
        <f>Z117-Z89</f>
        <v>108</v>
      </c>
      <c r="AA119" s="51">
        <f>Z119/Z89</f>
        <v>0.008884501480750246</v>
      </c>
      <c r="AB119" s="10"/>
      <c r="AC119" s="40"/>
    </row>
    <row r="120" spans="1:30" ht="27.75" customHeight="1" thickBot="1" thickTop="1">
      <c r="A120" s="89" t="s">
        <v>8</v>
      </c>
      <c r="B120" s="90" t="s">
        <v>18</v>
      </c>
      <c r="C120" s="19"/>
      <c r="D120" s="59">
        <v>321</v>
      </c>
      <c r="E120" s="23" t="s">
        <v>24</v>
      </c>
      <c r="F120" s="59">
        <v>301</v>
      </c>
      <c r="G120" s="23" t="s">
        <v>24</v>
      </c>
      <c r="H120" s="59">
        <v>332</v>
      </c>
      <c r="I120" s="23" t="s">
        <v>24</v>
      </c>
      <c r="J120" s="59">
        <v>269</v>
      </c>
      <c r="K120" s="23" t="s">
        <v>24</v>
      </c>
      <c r="L120" s="59">
        <v>241</v>
      </c>
      <c r="M120" s="23" t="s">
        <v>24</v>
      </c>
      <c r="N120" s="59">
        <v>275</v>
      </c>
      <c r="O120" s="23" t="s">
        <v>24</v>
      </c>
      <c r="P120" s="59">
        <v>367</v>
      </c>
      <c r="Q120" s="23" t="s">
        <v>24</v>
      </c>
      <c r="R120" s="59">
        <v>304</v>
      </c>
      <c r="S120" s="23" t="s">
        <v>24</v>
      </c>
      <c r="T120" s="59">
        <v>393</v>
      </c>
      <c r="U120" s="23" t="s">
        <v>24</v>
      </c>
      <c r="V120" s="59">
        <v>394</v>
      </c>
      <c r="W120" s="23" t="s">
        <v>24</v>
      </c>
      <c r="X120" s="59">
        <v>341</v>
      </c>
      <c r="Y120" s="23" t="s">
        <v>24</v>
      </c>
      <c r="Z120" s="63">
        <v>309</v>
      </c>
      <c r="AA120" s="46" t="s">
        <v>24</v>
      </c>
      <c r="AB120" s="27">
        <f>D120+F120+H120+J120+L120+N120+P120+R120+T120+V120+X120+Z120</f>
        <v>3847</v>
      </c>
      <c r="AC120" s="26"/>
      <c r="AD120" s="29"/>
    </row>
    <row r="121" spans="1:30" ht="27.75" customHeight="1" thickBot="1" thickTop="1">
      <c r="A121" s="89"/>
      <c r="B121" s="91"/>
      <c r="C121" s="17" t="s">
        <v>19</v>
      </c>
      <c r="D121" s="65">
        <f>D120-Z92</f>
        <v>-63</v>
      </c>
      <c r="E121" s="30">
        <f>D121/Z92</f>
        <v>-0.1640625</v>
      </c>
      <c r="F121" s="65">
        <f>F120-D120</f>
        <v>-20</v>
      </c>
      <c r="G121" s="30">
        <f>F121/D120</f>
        <v>-0.06230529595015576</v>
      </c>
      <c r="H121" s="65">
        <f>H120-F120</f>
        <v>31</v>
      </c>
      <c r="I121" s="30">
        <f>H121/F120</f>
        <v>0.10299003322259136</v>
      </c>
      <c r="J121" s="65">
        <f>J120-H120</f>
        <v>-63</v>
      </c>
      <c r="K121" s="30">
        <f>J121/H120</f>
        <v>-0.1897590361445783</v>
      </c>
      <c r="L121" s="65">
        <f>L120-J120</f>
        <v>-28</v>
      </c>
      <c r="M121" s="30">
        <f>L121/J120</f>
        <v>-0.10408921933085502</v>
      </c>
      <c r="N121" s="57">
        <f>N120-L120</f>
        <v>34</v>
      </c>
      <c r="O121" s="39">
        <f>N121/L120</f>
        <v>0.14107883817427386</v>
      </c>
      <c r="P121" s="57">
        <f>P120-N120</f>
        <v>92</v>
      </c>
      <c r="Q121" s="39">
        <f>P121/N120</f>
        <v>0.33454545454545453</v>
      </c>
      <c r="R121" s="57">
        <f>R120-P120</f>
        <v>-63</v>
      </c>
      <c r="S121" s="39">
        <f>R121/P120</f>
        <v>-0.17166212534059946</v>
      </c>
      <c r="T121" s="57">
        <f>T120-R120</f>
        <v>89</v>
      </c>
      <c r="U121" s="39">
        <f>T121/R120</f>
        <v>0.29276315789473684</v>
      </c>
      <c r="V121" s="57">
        <f>V120-T120</f>
        <v>1</v>
      </c>
      <c r="W121" s="39">
        <f>V121/T120</f>
        <v>0.002544529262086514</v>
      </c>
      <c r="X121" s="57">
        <f>X120-V120</f>
        <v>-53</v>
      </c>
      <c r="Y121" s="39">
        <f>X121/V120</f>
        <v>-0.13451776649746192</v>
      </c>
      <c r="Z121" s="62">
        <f>Z120-X120</f>
        <v>-32</v>
      </c>
      <c r="AA121" s="51">
        <f>Z121/X120</f>
        <v>-0.093841642228739</v>
      </c>
      <c r="AB121" s="81">
        <f>V120+X120+Z120</f>
        <v>1044</v>
      </c>
      <c r="AC121" s="45"/>
      <c r="AD121" s="67"/>
    </row>
    <row r="122" spans="1:30" ht="27.75" customHeight="1" thickBot="1" thickTop="1">
      <c r="A122" s="89"/>
      <c r="B122" s="92"/>
      <c r="C122" s="18" t="s">
        <v>20</v>
      </c>
      <c r="D122" s="58">
        <f>D120-D92</f>
        <v>-46</v>
      </c>
      <c r="E122" s="31">
        <f>D122/D92</f>
        <v>-0.12534059945504086</v>
      </c>
      <c r="F122" s="58">
        <f>F120-F92</f>
        <v>-66</v>
      </c>
      <c r="G122" s="31">
        <f>F122/F92</f>
        <v>-0.17983651226158037</v>
      </c>
      <c r="H122" s="58">
        <f>H120-H92</f>
        <v>-95</v>
      </c>
      <c r="I122" s="31">
        <f>H122/H92</f>
        <v>-0.2224824355971897</v>
      </c>
      <c r="J122" s="58">
        <f>J120-J92</f>
        <v>-41</v>
      </c>
      <c r="K122" s="31">
        <f>J122/J92</f>
        <v>-0.13225806451612904</v>
      </c>
      <c r="L122" s="58">
        <f>L120-L92</f>
        <v>-12</v>
      </c>
      <c r="M122" s="31">
        <f>L122/L92</f>
        <v>-0.04743083003952569</v>
      </c>
      <c r="N122" s="58">
        <f>N120-N92</f>
        <v>-20</v>
      </c>
      <c r="O122" s="31">
        <f>N122/N92</f>
        <v>-0.06779661016949153</v>
      </c>
      <c r="P122" s="58">
        <f>P120-P92</f>
        <v>36</v>
      </c>
      <c r="Q122" s="31">
        <f>P122/P92</f>
        <v>0.10876132930513595</v>
      </c>
      <c r="R122" s="58">
        <f>R120-R92</f>
        <v>-30</v>
      </c>
      <c r="S122" s="31">
        <f>R122/R92</f>
        <v>-0.08982035928143713</v>
      </c>
      <c r="T122" s="58">
        <f>T120-T92</f>
        <v>-32</v>
      </c>
      <c r="U122" s="31">
        <f>T122/T92</f>
        <v>-0.07529411764705882</v>
      </c>
      <c r="V122" s="58">
        <f>V120-V92</f>
        <v>47</v>
      </c>
      <c r="W122" s="31">
        <f>V122/V92</f>
        <v>0.13544668587896252</v>
      </c>
      <c r="X122" s="58">
        <f>X120-X92</f>
        <v>-13</v>
      </c>
      <c r="Y122" s="31">
        <f>X122/X92</f>
        <v>-0.03672316384180791</v>
      </c>
      <c r="Z122" s="62">
        <f>Z120-Z92</f>
        <v>-75</v>
      </c>
      <c r="AA122" s="51">
        <f>Z122/Z92</f>
        <v>-0.1953125</v>
      </c>
      <c r="AB122" s="28"/>
      <c r="AC122" s="66"/>
      <c r="AD122" s="44"/>
    </row>
    <row r="123" spans="1:30" ht="27.75" customHeight="1" thickBot="1" thickTop="1">
      <c r="A123" s="89" t="s">
        <v>9</v>
      </c>
      <c r="B123" s="90" t="s">
        <v>16</v>
      </c>
      <c r="C123" s="20"/>
      <c r="D123" s="60">
        <v>85</v>
      </c>
      <c r="E123" s="23" t="s">
        <v>24</v>
      </c>
      <c r="F123" s="60">
        <v>56</v>
      </c>
      <c r="G123" s="23" t="s">
        <v>24</v>
      </c>
      <c r="H123" s="60">
        <v>116</v>
      </c>
      <c r="I123" s="23" t="s">
        <v>24</v>
      </c>
      <c r="J123" s="60">
        <v>68</v>
      </c>
      <c r="K123" s="23" t="s">
        <v>24</v>
      </c>
      <c r="L123" s="60">
        <v>80</v>
      </c>
      <c r="M123" s="23" t="s">
        <v>24</v>
      </c>
      <c r="N123" s="60">
        <v>70</v>
      </c>
      <c r="O123" s="23" t="s">
        <v>24</v>
      </c>
      <c r="P123" s="60">
        <v>97</v>
      </c>
      <c r="Q123" s="23" t="s">
        <v>24</v>
      </c>
      <c r="R123" s="60">
        <v>60</v>
      </c>
      <c r="S123" s="23" t="s">
        <v>24</v>
      </c>
      <c r="T123" s="60">
        <v>76</v>
      </c>
      <c r="U123" s="23" t="s">
        <v>24</v>
      </c>
      <c r="V123" s="60">
        <v>66</v>
      </c>
      <c r="W123" s="23" t="s">
        <v>24</v>
      </c>
      <c r="X123" s="60">
        <v>68</v>
      </c>
      <c r="Y123" s="23" t="s">
        <v>24</v>
      </c>
      <c r="Z123" s="64">
        <v>63</v>
      </c>
      <c r="AA123" s="46" t="s">
        <v>24</v>
      </c>
      <c r="AB123" s="27">
        <f>D123+F123+H123+J123+L123+N123+P123+R123+T123+V123+X123+Z123</f>
        <v>905</v>
      </c>
      <c r="AC123" s="26"/>
      <c r="AD123" s="29"/>
    </row>
    <row r="124" spans="1:30" ht="27.75" customHeight="1" thickBot="1" thickTop="1">
      <c r="A124" s="89"/>
      <c r="B124" s="91"/>
      <c r="C124" s="21" t="s">
        <v>19</v>
      </c>
      <c r="D124" s="65">
        <f>D123-Z95</f>
        <v>13</v>
      </c>
      <c r="E124" s="30">
        <f>D124/Z95</f>
        <v>0.18055555555555555</v>
      </c>
      <c r="F124" s="65">
        <f>F123-D123</f>
        <v>-29</v>
      </c>
      <c r="G124" s="30">
        <f>F124/D123</f>
        <v>-0.3411764705882353</v>
      </c>
      <c r="H124" s="65">
        <f>H123-F123</f>
        <v>60</v>
      </c>
      <c r="I124" s="30">
        <f>H124/F123</f>
        <v>1.0714285714285714</v>
      </c>
      <c r="J124" s="65">
        <f>J123-H123</f>
        <v>-48</v>
      </c>
      <c r="K124" s="30">
        <f>J124/H123</f>
        <v>-0.41379310344827586</v>
      </c>
      <c r="L124" s="65">
        <f>L123-J123</f>
        <v>12</v>
      </c>
      <c r="M124" s="30">
        <f>L124/J123</f>
        <v>0.17647058823529413</v>
      </c>
      <c r="N124" s="57">
        <f>N123-L123</f>
        <v>-10</v>
      </c>
      <c r="O124" s="39">
        <f>N124/L123</f>
        <v>-0.125</v>
      </c>
      <c r="P124" s="57">
        <f>P123-N123</f>
        <v>27</v>
      </c>
      <c r="Q124" s="39">
        <f>P124/N123</f>
        <v>0.38571428571428573</v>
      </c>
      <c r="R124" s="57">
        <f>R123-P123</f>
        <v>-37</v>
      </c>
      <c r="S124" s="39">
        <f>R124/P123</f>
        <v>-0.38144329896907214</v>
      </c>
      <c r="T124" s="57">
        <f>T123-R123</f>
        <v>16</v>
      </c>
      <c r="U124" s="39">
        <f>T124/R123</f>
        <v>0.26666666666666666</v>
      </c>
      <c r="V124" s="57">
        <f>V123-T123</f>
        <v>-10</v>
      </c>
      <c r="W124" s="39">
        <f>V124/T123</f>
        <v>-0.13157894736842105</v>
      </c>
      <c r="X124" s="57">
        <f>X123-V123</f>
        <v>2</v>
      </c>
      <c r="Y124" s="39">
        <f>X124/V123</f>
        <v>0.030303030303030304</v>
      </c>
      <c r="Z124" s="62">
        <f>Z123-X123</f>
        <v>-5</v>
      </c>
      <c r="AA124" s="51">
        <f>Z124/X123</f>
        <v>-0.07352941176470588</v>
      </c>
      <c r="AB124" s="81">
        <f>V123+X123+Z123</f>
        <v>197</v>
      </c>
      <c r="AC124" s="45"/>
      <c r="AD124" s="67"/>
    </row>
    <row r="125" spans="1:30" ht="27.75" customHeight="1" thickBot="1" thickTop="1">
      <c r="A125" s="89"/>
      <c r="B125" s="92"/>
      <c r="C125" s="18" t="s">
        <v>20</v>
      </c>
      <c r="D125" s="58">
        <f>D123-D95</f>
        <v>45</v>
      </c>
      <c r="E125" s="31">
        <f>D125/D95</f>
        <v>1.125</v>
      </c>
      <c r="F125" s="58">
        <f>F124-F95</f>
        <v>-91</v>
      </c>
      <c r="G125" s="31">
        <f>F125/F95</f>
        <v>-1.467741935483871</v>
      </c>
      <c r="H125" s="58">
        <f>H124-H95</f>
        <v>-33</v>
      </c>
      <c r="I125" s="31">
        <f>H125/H95</f>
        <v>-0.3548387096774194</v>
      </c>
      <c r="J125" s="58">
        <f>J124-J95</f>
        <v>-129</v>
      </c>
      <c r="K125" s="31">
        <f>J125/J95</f>
        <v>-1.5925925925925926</v>
      </c>
      <c r="L125" s="58">
        <f>L124-L95</f>
        <v>-53</v>
      </c>
      <c r="M125" s="31">
        <f>L125/L95</f>
        <v>-0.8153846153846154</v>
      </c>
      <c r="N125" s="58">
        <f>N124-N95</f>
        <v>-80</v>
      </c>
      <c r="O125" s="31">
        <f>N125/N95</f>
        <v>-1.1428571428571428</v>
      </c>
      <c r="P125" s="58">
        <f>P124-P95</f>
        <v>-69</v>
      </c>
      <c r="Q125" s="31">
        <f>P125/P95</f>
        <v>-0.71875</v>
      </c>
      <c r="R125" s="58">
        <f>R124-R95</f>
        <v>-126</v>
      </c>
      <c r="S125" s="31">
        <f>R125/R95</f>
        <v>-1.4157303370786516</v>
      </c>
      <c r="T125" s="58">
        <f>T124-T95</f>
        <v>-107</v>
      </c>
      <c r="U125" s="31">
        <f>T125/T95</f>
        <v>-0.8699186991869918</v>
      </c>
      <c r="V125" s="58">
        <f>V124-V95</f>
        <v>-100</v>
      </c>
      <c r="W125" s="31">
        <f>V125/V95</f>
        <v>-1.1111111111111112</v>
      </c>
      <c r="X125" s="58">
        <f>X124-X95</f>
        <v>-92</v>
      </c>
      <c r="Y125" s="31">
        <f>X125/X95</f>
        <v>-0.9787234042553191</v>
      </c>
      <c r="Z125" s="62">
        <f>Z124-Z95</f>
        <v>-77</v>
      </c>
      <c r="AA125" s="51">
        <f>Z125/Z95</f>
        <v>-1.0694444444444444</v>
      </c>
      <c r="AB125" s="28"/>
      <c r="AC125" s="45"/>
      <c r="AD125" s="44"/>
    </row>
    <row r="126" spans="1:30" ht="27.75" customHeight="1" thickBot="1" thickTop="1">
      <c r="A126" s="89" t="s">
        <v>10</v>
      </c>
      <c r="B126" s="90" t="s">
        <v>17</v>
      </c>
      <c r="C126" s="20"/>
      <c r="D126" s="60">
        <v>0</v>
      </c>
      <c r="E126" s="23" t="s">
        <v>24</v>
      </c>
      <c r="F126" s="60">
        <v>0</v>
      </c>
      <c r="G126" s="23" t="s">
        <v>24</v>
      </c>
      <c r="H126" s="60">
        <v>0</v>
      </c>
      <c r="I126" s="23" t="s">
        <v>24</v>
      </c>
      <c r="J126" s="60">
        <v>0</v>
      </c>
      <c r="K126" s="23" t="s">
        <v>24</v>
      </c>
      <c r="L126" s="60">
        <v>0</v>
      </c>
      <c r="M126" s="23" t="s">
        <v>24</v>
      </c>
      <c r="N126" s="60">
        <v>0</v>
      </c>
      <c r="O126" s="23" t="s">
        <v>24</v>
      </c>
      <c r="P126" s="60">
        <v>0</v>
      </c>
      <c r="Q126" s="23" t="s">
        <v>24</v>
      </c>
      <c r="R126" s="60">
        <v>0</v>
      </c>
      <c r="S126" s="23" t="s">
        <v>24</v>
      </c>
      <c r="T126" s="60">
        <v>0</v>
      </c>
      <c r="U126" s="23" t="s">
        <v>24</v>
      </c>
      <c r="V126" s="60">
        <v>0</v>
      </c>
      <c r="W126" s="23" t="s">
        <v>24</v>
      </c>
      <c r="X126" s="60">
        <v>0</v>
      </c>
      <c r="Y126" s="23" t="s">
        <v>24</v>
      </c>
      <c r="Z126" s="64">
        <v>0</v>
      </c>
      <c r="AA126" s="46" t="s">
        <v>24</v>
      </c>
      <c r="AB126" s="27">
        <f>D126+F126+H126+J126+L126+N126+P126+R126+T126+V126+X126</f>
        <v>0</v>
      </c>
      <c r="AC126" s="41"/>
      <c r="AD126" s="42"/>
    </row>
    <row r="127" spans="1:30" ht="27.75" customHeight="1" thickBot="1" thickTop="1">
      <c r="A127" s="89"/>
      <c r="B127" s="91"/>
      <c r="C127" s="21" t="s">
        <v>19</v>
      </c>
      <c r="D127" s="65">
        <f>D126-Z98</f>
        <v>0</v>
      </c>
      <c r="E127" s="30"/>
      <c r="F127" s="65">
        <f>F126-D126</f>
        <v>0</v>
      </c>
      <c r="G127" s="30"/>
      <c r="H127" s="65">
        <f>H126-F126</f>
        <v>0</v>
      </c>
      <c r="I127" s="30"/>
      <c r="J127" s="65">
        <f>J126-H126</f>
        <v>0</v>
      </c>
      <c r="K127" s="30"/>
      <c r="L127" s="65">
        <f>L126-J126</f>
        <v>0</v>
      </c>
      <c r="M127" s="30"/>
      <c r="N127" s="57">
        <f>N126-L126</f>
        <v>0</v>
      </c>
      <c r="O127" s="39"/>
      <c r="P127" s="57">
        <f>P126-N126</f>
        <v>0</v>
      </c>
      <c r="Q127" s="39"/>
      <c r="R127" s="57">
        <f>R126-P126</f>
        <v>0</v>
      </c>
      <c r="S127" s="39"/>
      <c r="T127" s="57">
        <f>T126-R126</f>
        <v>0</v>
      </c>
      <c r="U127" s="39"/>
      <c r="V127" s="57">
        <f>V126-T126</f>
        <v>0</v>
      </c>
      <c r="W127" s="39"/>
      <c r="X127" s="57">
        <f>X126-V126</f>
        <v>0</v>
      </c>
      <c r="Y127" s="39"/>
      <c r="Z127" s="62">
        <f>Z126-X126</f>
        <v>0</v>
      </c>
      <c r="AA127" s="62"/>
      <c r="AB127" s="81">
        <f>V126+X126+Z126</f>
        <v>0</v>
      </c>
      <c r="AC127" s="43"/>
      <c r="AD127" s="67"/>
    </row>
    <row r="128" spans="1:30" ht="27.75" customHeight="1" thickBot="1" thickTop="1">
      <c r="A128" s="89"/>
      <c r="B128" s="92"/>
      <c r="C128" s="18" t="s">
        <v>20</v>
      </c>
      <c r="D128" s="58">
        <f>D126-D98</f>
        <v>0</v>
      </c>
      <c r="E128" s="31"/>
      <c r="F128" s="58">
        <f>F126-F98</f>
        <v>0</v>
      </c>
      <c r="G128" s="31"/>
      <c r="H128" s="58">
        <f>H126-H98</f>
        <v>0</v>
      </c>
      <c r="I128" s="31"/>
      <c r="J128" s="58">
        <f>J126-J98</f>
        <v>0</v>
      </c>
      <c r="K128" s="31"/>
      <c r="L128" s="58">
        <f>L126-L98</f>
        <v>0</v>
      </c>
      <c r="M128" s="31"/>
      <c r="N128" s="58">
        <f>N126-N98</f>
        <v>0</v>
      </c>
      <c r="O128" s="31"/>
      <c r="P128" s="58">
        <f>P126-P98</f>
        <v>0</v>
      </c>
      <c r="Q128" s="31"/>
      <c r="R128" s="58">
        <f>R126-R98</f>
        <v>0</v>
      </c>
      <c r="S128" s="31"/>
      <c r="T128" s="58">
        <f>T126-T98</f>
        <v>0</v>
      </c>
      <c r="U128" s="31"/>
      <c r="V128" s="58">
        <f>V126-V98</f>
        <v>0</v>
      </c>
      <c r="W128" s="31"/>
      <c r="X128" s="58">
        <f>X126-X98</f>
        <v>0</v>
      </c>
      <c r="Y128" s="31"/>
      <c r="Z128" s="62">
        <f>Z126-Z98</f>
        <v>0</v>
      </c>
      <c r="AA128" s="62"/>
      <c r="AB128" s="28"/>
      <c r="AC128" s="66"/>
      <c r="AD128" s="44"/>
    </row>
    <row r="129" spans="1:30" ht="27.75" customHeight="1" thickBot="1" thickTop="1">
      <c r="A129" s="89" t="s">
        <v>11</v>
      </c>
      <c r="B129" s="90" t="s">
        <v>15</v>
      </c>
      <c r="C129" s="20"/>
      <c r="D129" s="75">
        <v>1</v>
      </c>
      <c r="E129" s="23" t="s">
        <v>24</v>
      </c>
      <c r="F129" s="75">
        <v>5</v>
      </c>
      <c r="G129" s="23" t="s">
        <v>24</v>
      </c>
      <c r="H129" s="75">
        <v>3</v>
      </c>
      <c r="I129" s="23" t="s">
        <v>24</v>
      </c>
      <c r="J129" s="75">
        <v>3</v>
      </c>
      <c r="K129" s="23" t="s">
        <v>24</v>
      </c>
      <c r="L129" s="75">
        <v>3</v>
      </c>
      <c r="M129" s="23" t="s">
        <v>24</v>
      </c>
      <c r="N129" s="75">
        <v>1</v>
      </c>
      <c r="O129" s="23" t="s">
        <v>24</v>
      </c>
      <c r="P129" s="75">
        <v>4</v>
      </c>
      <c r="Q129" s="23" t="s">
        <v>24</v>
      </c>
      <c r="R129" s="75">
        <v>2</v>
      </c>
      <c r="S129" s="23" t="s">
        <v>24</v>
      </c>
      <c r="T129" s="75">
        <v>5</v>
      </c>
      <c r="U129" s="23" t="s">
        <v>24</v>
      </c>
      <c r="V129" s="72">
        <v>0</v>
      </c>
      <c r="W129" s="23" t="s">
        <v>24</v>
      </c>
      <c r="X129" s="75">
        <v>0</v>
      </c>
      <c r="Y129" s="23" t="s">
        <v>24</v>
      </c>
      <c r="Z129" s="76">
        <v>1</v>
      </c>
      <c r="AA129" s="46" t="s">
        <v>24</v>
      </c>
      <c r="AB129" s="27">
        <f>D129+F129+H129+J129+L129+N129+P129+R129+T129+V129+X129+Z129</f>
        <v>28</v>
      </c>
      <c r="AC129" s="26"/>
      <c r="AD129" s="29"/>
    </row>
    <row r="130" spans="1:30" ht="27.75" customHeight="1" thickBot="1" thickTop="1">
      <c r="A130" s="89"/>
      <c r="B130" s="91"/>
      <c r="C130" s="21" t="s">
        <v>19</v>
      </c>
      <c r="D130" s="65">
        <f>D129-Z101</f>
        <v>-1</v>
      </c>
      <c r="E130" s="30">
        <f>D130/Z101</f>
        <v>-0.5</v>
      </c>
      <c r="F130" s="65">
        <f>F129-D129</f>
        <v>4</v>
      </c>
      <c r="G130" s="30">
        <f>F130/D129</f>
        <v>4</v>
      </c>
      <c r="H130" s="65">
        <f>H129-F129</f>
        <v>-2</v>
      </c>
      <c r="I130" s="30">
        <f>H130/F129</f>
        <v>-0.4</v>
      </c>
      <c r="J130" s="65">
        <f>J129-H129</f>
        <v>0</v>
      </c>
      <c r="K130" s="30">
        <f>J130/H129</f>
        <v>0</v>
      </c>
      <c r="L130" s="65">
        <f>L129-J129</f>
        <v>0</v>
      </c>
      <c r="M130" s="30">
        <f>L130/J129</f>
        <v>0</v>
      </c>
      <c r="N130" s="57">
        <f>N129-L129</f>
        <v>-2</v>
      </c>
      <c r="O130" s="39">
        <f>N130/L129</f>
        <v>-0.6666666666666666</v>
      </c>
      <c r="P130" s="57">
        <f>P129-N129</f>
        <v>3</v>
      </c>
      <c r="Q130" s="39">
        <f>P130/N129</f>
        <v>3</v>
      </c>
      <c r="R130" s="57">
        <f>R129-P129</f>
        <v>-2</v>
      </c>
      <c r="S130" s="39">
        <f>R130/P129</f>
        <v>-0.5</v>
      </c>
      <c r="T130" s="57">
        <f>T129-R129</f>
        <v>3</v>
      </c>
      <c r="U130" s="39">
        <f>T130/R129</f>
        <v>1.5</v>
      </c>
      <c r="V130" s="57">
        <f>V129-T129</f>
        <v>-5</v>
      </c>
      <c r="W130" s="39">
        <f>V130/T129</f>
        <v>-1</v>
      </c>
      <c r="X130" s="57">
        <f>X129-V129</f>
        <v>0</v>
      </c>
      <c r="Y130" s="39" t="e">
        <f>X130/V129</f>
        <v>#DIV/0!</v>
      </c>
      <c r="Z130" s="62">
        <f>Z129-X129</f>
        <v>1</v>
      </c>
      <c r="AA130" s="62" t="e">
        <f>Z130/X129</f>
        <v>#DIV/0!</v>
      </c>
      <c r="AB130" s="81">
        <f>V129+X129+Z129</f>
        <v>1</v>
      </c>
      <c r="AC130" s="12"/>
      <c r="AD130" s="67"/>
    </row>
    <row r="131" spans="1:29" ht="27.75" customHeight="1" thickBot="1" thickTop="1">
      <c r="A131" s="89"/>
      <c r="B131" s="92"/>
      <c r="C131" s="18" t="s">
        <v>20</v>
      </c>
      <c r="D131" s="58">
        <f>D129-D101</f>
        <v>-151</v>
      </c>
      <c r="E131" s="31">
        <f>D131/D101</f>
        <v>-0.993421052631579</v>
      </c>
      <c r="F131" s="58">
        <f>F129-F101</f>
        <v>-159</v>
      </c>
      <c r="G131" s="31">
        <f>F131/F101</f>
        <v>-0.9695121951219512</v>
      </c>
      <c r="H131" s="58">
        <f>H129-H101</f>
        <v>-140</v>
      </c>
      <c r="I131" s="31">
        <f>H131/H101</f>
        <v>-0.9790209790209791</v>
      </c>
      <c r="J131" s="58">
        <f>J129-J101</f>
        <v>-137</v>
      </c>
      <c r="K131" s="31">
        <f>J131/J101</f>
        <v>-0.9785714285714285</v>
      </c>
      <c r="L131" s="58">
        <f>L129-L101</f>
        <v>-116</v>
      </c>
      <c r="M131" s="31">
        <f>L131/L101</f>
        <v>-0.9747899159663865</v>
      </c>
      <c r="N131" s="58">
        <f>N129-N101</f>
        <v>-100</v>
      </c>
      <c r="O131" s="31">
        <f>N131/N101</f>
        <v>-0.9900990099009901</v>
      </c>
      <c r="P131" s="58">
        <f>P129-P101</f>
        <v>-3</v>
      </c>
      <c r="Q131" s="31">
        <f>P131/P101</f>
        <v>-0.42857142857142855</v>
      </c>
      <c r="R131" s="58">
        <f>R129-R101</f>
        <v>1</v>
      </c>
      <c r="S131" s="31">
        <f>R131/R101</f>
        <v>1</v>
      </c>
      <c r="T131" s="58">
        <f>T129-T101</f>
        <v>5</v>
      </c>
      <c r="U131" s="31" t="e">
        <f>T131/T101</f>
        <v>#DIV/0!</v>
      </c>
      <c r="V131" s="58">
        <f>V129-V101</f>
        <v>-2</v>
      </c>
      <c r="W131" s="31">
        <f>V131/V101</f>
        <v>-1</v>
      </c>
      <c r="X131" s="58">
        <f>X129-X101</f>
        <v>-4</v>
      </c>
      <c r="Y131" s="31">
        <f>X131/X101</f>
        <v>-1</v>
      </c>
      <c r="Z131" s="62">
        <f>Z129-Z101</f>
        <v>-1</v>
      </c>
      <c r="AA131" s="62">
        <f>Z131/Z101</f>
        <v>-0.5</v>
      </c>
      <c r="AB131" s="10"/>
      <c r="AC131" s="9"/>
    </row>
    <row r="132" spans="1:29" ht="27.75" customHeight="1" thickBot="1">
      <c r="A132" s="99" t="s">
        <v>12</v>
      </c>
      <c r="B132" s="100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"/>
      <c r="AC132" s="9"/>
    </row>
    <row r="133" spans="1:29" ht="27.75" customHeight="1" thickBot="1">
      <c r="A133" s="89" t="s">
        <v>13</v>
      </c>
      <c r="B133" s="90" t="s">
        <v>14</v>
      </c>
      <c r="C133" s="5"/>
      <c r="D133" s="60">
        <v>194</v>
      </c>
      <c r="E133" s="23" t="s">
        <v>24</v>
      </c>
      <c r="F133" s="60">
        <v>191</v>
      </c>
      <c r="G133" s="23" t="s">
        <v>24</v>
      </c>
      <c r="H133" s="60">
        <v>184</v>
      </c>
      <c r="I133" s="23" t="s">
        <v>24</v>
      </c>
      <c r="J133" s="60">
        <v>161</v>
      </c>
      <c r="K133" s="23" t="s">
        <v>24</v>
      </c>
      <c r="L133" s="60">
        <v>185</v>
      </c>
      <c r="M133" s="23" t="s">
        <v>24</v>
      </c>
      <c r="N133" s="60">
        <v>182</v>
      </c>
      <c r="O133" s="23" t="s">
        <v>24</v>
      </c>
      <c r="P133" s="60">
        <v>153</v>
      </c>
      <c r="Q133" s="23" t="s">
        <v>24</v>
      </c>
      <c r="R133" s="60">
        <v>149</v>
      </c>
      <c r="S133" s="23" t="s">
        <v>24</v>
      </c>
      <c r="T133" s="60">
        <v>169</v>
      </c>
      <c r="U133" s="23" t="s">
        <v>24</v>
      </c>
      <c r="V133" s="60">
        <v>171</v>
      </c>
      <c r="W133" s="23" t="s">
        <v>24</v>
      </c>
      <c r="X133" s="60">
        <v>175</v>
      </c>
      <c r="Y133" s="23" t="s">
        <v>24</v>
      </c>
      <c r="Z133" s="69">
        <v>151</v>
      </c>
      <c r="AA133" s="70" t="s">
        <v>24</v>
      </c>
      <c r="AB133" s="10"/>
      <c r="AC133" s="9"/>
    </row>
    <row r="134" spans="1:29" ht="27.75" customHeight="1" thickBot="1" thickTop="1">
      <c r="A134" s="89"/>
      <c r="B134" s="91"/>
      <c r="C134" s="21" t="s">
        <v>19</v>
      </c>
      <c r="D134" s="65">
        <f>D133-Z105</f>
        <v>-34</v>
      </c>
      <c r="E134" s="30">
        <f>D134/Z105</f>
        <v>-0.14912280701754385</v>
      </c>
      <c r="F134" s="65">
        <f>F133-D133</f>
        <v>-3</v>
      </c>
      <c r="G134" s="30">
        <f>F134/D133</f>
        <v>-0.015463917525773196</v>
      </c>
      <c r="H134" s="65">
        <f>H133-F133</f>
        <v>-7</v>
      </c>
      <c r="I134" s="30">
        <f>H134/F133</f>
        <v>-0.03664921465968586</v>
      </c>
      <c r="J134" s="65">
        <f>J133-H133</f>
        <v>-23</v>
      </c>
      <c r="K134" s="30">
        <f>J134/H133</f>
        <v>-0.125</v>
      </c>
      <c r="L134" s="65">
        <f>L133-J133</f>
        <v>24</v>
      </c>
      <c r="M134" s="30">
        <f>L134/J133</f>
        <v>0.14906832298136646</v>
      </c>
      <c r="N134" s="57">
        <f>N133-L133</f>
        <v>-3</v>
      </c>
      <c r="O134" s="39">
        <f>N134/L133</f>
        <v>-0.016216216216216217</v>
      </c>
      <c r="P134" s="57">
        <f>P133-N133</f>
        <v>-29</v>
      </c>
      <c r="Q134" s="39">
        <f>P134/N133</f>
        <v>-0.15934065934065933</v>
      </c>
      <c r="R134" s="57">
        <f>R133-P133</f>
        <v>-4</v>
      </c>
      <c r="S134" s="39">
        <f>R134/P133</f>
        <v>-0.026143790849673203</v>
      </c>
      <c r="T134" s="57">
        <f>T133-R133</f>
        <v>20</v>
      </c>
      <c r="U134" s="39">
        <f>T134/R133</f>
        <v>0.1342281879194631</v>
      </c>
      <c r="V134" s="57">
        <f>V133-T133</f>
        <v>2</v>
      </c>
      <c r="W134" s="39">
        <f>V134/T133</f>
        <v>0.011834319526627219</v>
      </c>
      <c r="X134" s="57">
        <f>X133-V133</f>
        <v>4</v>
      </c>
      <c r="Y134" s="39">
        <f>X134/V133</f>
        <v>0.023391812865497075</v>
      </c>
      <c r="Z134" s="62">
        <f>Z133-X133</f>
        <v>-24</v>
      </c>
      <c r="AA134" s="62">
        <f>Z134/X133</f>
        <v>-0.13714285714285715</v>
      </c>
      <c r="AB134" s="10"/>
      <c r="AC134" s="9"/>
    </row>
    <row r="135" spans="1:29" ht="27.75" customHeight="1" thickBot="1" thickTop="1">
      <c r="A135" s="89"/>
      <c r="B135" s="92"/>
      <c r="C135" s="18" t="s">
        <v>20</v>
      </c>
      <c r="D135" s="58">
        <f>D133-D105</f>
        <v>-178</v>
      </c>
      <c r="E135" s="31">
        <f>D135/D105</f>
        <v>-0.478494623655914</v>
      </c>
      <c r="F135" s="58">
        <f>F133-F105</f>
        <v>-129</v>
      </c>
      <c r="G135" s="31">
        <f>F135/F105</f>
        <v>-0.403125</v>
      </c>
      <c r="H135" s="58">
        <f>H133-H105</f>
        <v>-117</v>
      </c>
      <c r="I135" s="31">
        <f>H135/H105</f>
        <v>-0.38870431893687707</v>
      </c>
      <c r="J135" s="58">
        <f>J133-J105</f>
        <v>-171</v>
      </c>
      <c r="K135" s="31">
        <f>J135/J105</f>
        <v>-0.5150602409638554</v>
      </c>
      <c r="L135" s="58">
        <f>L133-L105</f>
        <v>-139</v>
      </c>
      <c r="M135" s="31">
        <f>L135/L105</f>
        <v>-0.42901234567901236</v>
      </c>
      <c r="N135" s="58">
        <f>N133-N105</f>
        <v>-104</v>
      </c>
      <c r="O135" s="31">
        <f>N135/N105</f>
        <v>-0.36363636363636365</v>
      </c>
      <c r="P135" s="58">
        <f>P133-P105</f>
        <v>-121</v>
      </c>
      <c r="Q135" s="31">
        <f>P135/P105</f>
        <v>-0.4416058394160584</v>
      </c>
      <c r="R135" s="58">
        <f>R133-R105</f>
        <v>-115</v>
      </c>
      <c r="S135" s="31">
        <f>R135/R105</f>
        <v>-0.4356060606060606</v>
      </c>
      <c r="T135" s="58">
        <f>T133-T105</f>
        <v>-112</v>
      </c>
      <c r="U135" s="31">
        <f>T135/T105</f>
        <v>-0.398576512455516</v>
      </c>
      <c r="V135" s="58">
        <f>V133-V105</f>
        <v>-88</v>
      </c>
      <c r="W135" s="31">
        <f>V135/V105</f>
        <v>-0.33976833976833976</v>
      </c>
      <c r="X135" s="58">
        <f>X133-X105</f>
        <v>-9</v>
      </c>
      <c r="Y135" s="31">
        <f>X135/X105</f>
        <v>-0.04891304347826087</v>
      </c>
      <c r="Z135" s="62">
        <f>Z133-Z105</f>
        <v>-77</v>
      </c>
      <c r="AA135" s="62">
        <f>Z135/Z105</f>
        <v>-0.33771929824561403</v>
      </c>
      <c r="AB135" s="10"/>
      <c r="AC135" s="9"/>
    </row>
    <row r="136" ht="12.75">
      <c r="A136" s="80" t="s">
        <v>48</v>
      </c>
    </row>
    <row r="138" ht="13.5" thickBot="1"/>
    <row r="139" spans="1:30" ht="30.75" customHeight="1" thickBot="1" thickTop="1">
      <c r="A139" s="107" t="s">
        <v>50</v>
      </c>
      <c r="B139" s="107"/>
      <c r="C139" s="107"/>
      <c r="D139" s="107"/>
      <c r="E139" s="107"/>
      <c r="F139" s="107"/>
      <c r="G139" s="107"/>
      <c r="H139" s="107"/>
      <c r="I139" s="107"/>
      <c r="J139" s="107"/>
      <c r="K139" s="107"/>
      <c r="L139" s="108"/>
      <c r="M139" s="108"/>
      <c r="N139" s="108"/>
      <c r="O139" s="108"/>
      <c r="P139" s="108"/>
      <c r="Q139" s="108"/>
      <c r="R139" s="108"/>
      <c r="S139" s="108"/>
      <c r="T139" s="108"/>
      <c r="U139" s="108"/>
      <c r="V139" s="108"/>
      <c r="W139" s="108"/>
      <c r="X139" s="108"/>
      <c r="Y139" s="108"/>
      <c r="Z139" s="108"/>
      <c r="AA139" s="108"/>
      <c r="AB139" s="108"/>
      <c r="AC139" s="108"/>
      <c r="AD139" s="108"/>
    </row>
    <row r="140" spans="4:14" ht="14.25" thickBot="1" thickTop="1">
      <c r="D140" s="6"/>
      <c r="F140" s="6"/>
      <c r="H140" s="6"/>
      <c r="J140" s="6"/>
      <c r="L140" s="6"/>
      <c r="N140" s="6"/>
    </row>
    <row r="141" spans="1:30" ht="25.5" customHeight="1" thickBot="1">
      <c r="A141" s="89" t="s">
        <v>0</v>
      </c>
      <c r="B141" s="109" t="s">
        <v>1</v>
      </c>
      <c r="C141" s="111"/>
      <c r="D141" s="93" t="s">
        <v>49</v>
      </c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94"/>
      <c r="U141" s="94"/>
      <c r="V141" s="94"/>
      <c r="W141" s="94"/>
      <c r="X141" s="94"/>
      <c r="Y141" s="94"/>
      <c r="Z141" s="94"/>
      <c r="AA141" s="112"/>
      <c r="AB141" s="113" t="s">
        <v>21</v>
      </c>
      <c r="AC141" s="116" t="s">
        <v>22</v>
      </c>
      <c r="AD141" s="117"/>
    </row>
    <row r="142" spans="1:30" ht="25.5" customHeight="1" thickBot="1" thickTop="1">
      <c r="A142" s="89"/>
      <c r="B142" s="110"/>
      <c r="C142" s="89"/>
      <c r="D142" s="95" t="s">
        <v>4</v>
      </c>
      <c r="E142" s="96"/>
      <c r="F142" s="95" t="s">
        <v>5</v>
      </c>
      <c r="G142" s="96"/>
      <c r="H142" s="95" t="s">
        <v>25</v>
      </c>
      <c r="I142" s="96"/>
      <c r="J142" s="95" t="s">
        <v>26</v>
      </c>
      <c r="K142" s="96"/>
      <c r="L142" s="95" t="s">
        <v>27</v>
      </c>
      <c r="M142" s="96"/>
      <c r="N142" s="95" t="s">
        <v>28</v>
      </c>
      <c r="O142" s="96"/>
      <c r="P142" s="95" t="s">
        <v>29</v>
      </c>
      <c r="Q142" s="96"/>
      <c r="R142" s="95" t="s">
        <v>31</v>
      </c>
      <c r="S142" s="96"/>
      <c r="T142" s="95" t="s">
        <v>32</v>
      </c>
      <c r="U142" s="96"/>
      <c r="V142" s="95" t="s">
        <v>33</v>
      </c>
      <c r="W142" s="96"/>
      <c r="X142" s="95" t="s">
        <v>34</v>
      </c>
      <c r="Y142" s="96"/>
      <c r="Z142" s="97" t="s">
        <v>35</v>
      </c>
      <c r="AA142" s="98"/>
      <c r="AB142" s="114"/>
      <c r="AC142" s="118"/>
      <c r="AD142" s="119"/>
    </row>
    <row r="143" spans="1:30" ht="26.25" customHeight="1" thickBot="1" thickTop="1">
      <c r="A143" s="2"/>
      <c r="B143" s="1"/>
      <c r="C143" s="99" t="s">
        <v>30</v>
      </c>
      <c r="D143" s="100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  <c r="W143" s="100"/>
      <c r="X143" s="100"/>
      <c r="Y143" s="100"/>
      <c r="Z143" s="100"/>
      <c r="AA143" s="101"/>
      <c r="AB143" s="115"/>
      <c r="AC143" s="24" t="s">
        <v>23</v>
      </c>
      <c r="AD143" s="25" t="s">
        <v>24</v>
      </c>
    </row>
    <row r="144" spans="1:30" ht="18" customHeight="1" thickBot="1">
      <c r="A144" s="3"/>
      <c r="B144" s="3"/>
      <c r="C144" s="3"/>
      <c r="D144" s="6"/>
      <c r="E144" s="3"/>
      <c r="F144" s="35"/>
      <c r="G144" s="4"/>
      <c r="H144" s="36"/>
      <c r="I144" s="16"/>
      <c r="J144" s="35"/>
      <c r="K144" s="4"/>
      <c r="L144" s="6"/>
      <c r="M144" s="3"/>
      <c r="N144" s="6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102"/>
      <c r="AC144" s="103"/>
      <c r="AD144" s="104"/>
    </row>
    <row r="145" spans="1:30" ht="27.75" customHeight="1" thickBot="1" thickTop="1">
      <c r="A145" s="89" t="s">
        <v>6</v>
      </c>
      <c r="B145" s="90" t="s">
        <v>7</v>
      </c>
      <c r="C145" s="7"/>
      <c r="D145" s="56">
        <v>12155</v>
      </c>
      <c r="E145" s="22" t="s">
        <v>24</v>
      </c>
      <c r="F145" s="56">
        <v>12501</v>
      </c>
      <c r="G145" s="22" t="s">
        <v>24</v>
      </c>
      <c r="H145" s="56">
        <v>12491</v>
      </c>
      <c r="I145" s="22" t="s">
        <v>24</v>
      </c>
      <c r="J145" s="56">
        <v>12443</v>
      </c>
      <c r="K145" s="22" t="s">
        <v>24</v>
      </c>
      <c r="L145" s="56">
        <v>12440</v>
      </c>
      <c r="M145" s="22" t="s">
        <v>24</v>
      </c>
      <c r="N145" s="56">
        <v>12453</v>
      </c>
      <c r="O145" s="22" t="s">
        <v>24</v>
      </c>
      <c r="P145" s="56">
        <v>12440</v>
      </c>
      <c r="Q145" s="22" t="s">
        <v>24</v>
      </c>
      <c r="R145" s="56">
        <v>12404</v>
      </c>
      <c r="S145" s="22" t="s">
        <v>24</v>
      </c>
      <c r="T145" s="56">
        <v>12637</v>
      </c>
      <c r="U145" s="22" t="s">
        <v>24</v>
      </c>
      <c r="V145" s="56">
        <v>12635</v>
      </c>
      <c r="W145" s="22" t="s">
        <v>24</v>
      </c>
      <c r="X145" s="56">
        <v>12753</v>
      </c>
      <c r="Y145" s="22" t="s">
        <v>24</v>
      </c>
      <c r="Z145" s="61">
        <v>12255</v>
      </c>
      <c r="AA145" s="46" t="s">
        <v>24</v>
      </c>
      <c r="AB145" s="105"/>
      <c r="AC145" s="120"/>
      <c r="AD145" s="54"/>
    </row>
    <row r="146" spans="1:29" ht="27.75" customHeight="1" thickBot="1" thickTop="1">
      <c r="A146" s="89"/>
      <c r="B146" s="91"/>
      <c r="C146" s="17" t="s">
        <v>19</v>
      </c>
      <c r="D146" s="65">
        <f>D145-Z117</f>
        <v>-109</v>
      </c>
      <c r="E146" s="30">
        <f>D146/Z117</f>
        <v>-0.008887801696020874</v>
      </c>
      <c r="F146" s="65">
        <f>F145-D145</f>
        <v>346</v>
      </c>
      <c r="G146" s="30">
        <f>F146/D145</f>
        <v>0.02846565199506376</v>
      </c>
      <c r="H146" s="65">
        <f>H145-F145</f>
        <v>-10</v>
      </c>
      <c r="I146" s="30">
        <f>H146/F145</f>
        <v>-0.0007999360051195904</v>
      </c>
      <c r="J146" s="65">
        <f>J145-H145</f>
        <v>-48</v>
      </c>
      <c r="K146" s="30">
        <f>J146/H145</f>
        <v>-0.003842766792090305</v>
      </c>
      <c r="L146" s="65">
        <f>L145-J145</f>
        <v>-3</v>
      </c>
      <c r="M146" s="30">
        <f>L146/J145</f>
        <v>-0.0002410994133247609</v>
      </c>
      <c r="N146" s="57">
        <f>N145-L145</f>
        <v>13</v>
      </c>
      <c r="O146" s="39">
        <f>N146/L145</f>
        <v>0.001045016077170418</v>
      </c>
      <c r="P146" s="57">
        <f>P145-N145</f>
        <v>-13</v>
      </c>
      <c r="Q146" s="39">
        <f>P146/N145</f>
        <v>-0.001043925158596322</v>
      </c>
      <c r="R146" s="57">
        <f>R145-P145</f>
        <v>-36</v>
      </c>
      <c r="S146" s="39">
        <f>R146/P145</f>
        <v>-0.0028938906752411574</v>
      </c>
      <c r="T146" s="57">
        <f>T145-R145</f>
        <v>233</v>
      </c>
      <c r="U146" s="39">
        <f>T146/R145</f>
        <v>0.018784263140922283</v>
      </c>
      <c r="V146" s="57">
        <f>V145-T145</f>
        <v>-2</v>
      </c>
      <c r="W146" s="39">
        <f>V146/T145</f>
        <v>-0.0001582654110944053</v>
      </c>
      <c r="X146" s="57">
        <f>X145-V145</f>
        <v>118</v>
      </c>
      <c r="Y146" s="39">
        <f>X146/V145</f>
        <v>0.009339137316976652</v>
      </c>
      <c r="Z146" s="62">
        <f>Z145-X145</f>
        <v>-498</v>
      </c>
      <c r="AA146" s="51">
        <f>Z146/X145</f>
        <v>-0.03904963537991061</v>
      </c>
      <c r="AB146" s="10"/>
      <c r="AC146" s="9"/>
    </row>
    <row r="147" spans="1:29" ht="27.75" customHeight="1" thickBot="1" thickTop="1">
      <c r="A147" s="89"/>
      <c r="B147" s="92"/>
      <c r="C147" s="18" t="s">
        <v>20</v>
      </c>
      <c r="D147" s="58">
        <f>D145-D117</f>
        <v>-61</v>
      </c>
      <c r="E147" s="31">
        <f>D147/D117</f>
        <v>-0.0049934512115258674</v>
      </c>
      <c r="F147" s="58">
        <f>F145-F117</f>
        <v>75</v>
      </c>
      <c r="G147" s="31">
        <f>F147/F117</f>
        <v>0.006035731530661516</v>
      </c>
      <c r="H147" s="58">
        <f>H145-H117</f>
        <v>147</v>
      </c>
      <c r="I147" s="31">
        <f>H147/H117</f>
        <v>0.011908619572261827</v>
      </c>
      <c r="J147" s="58">
        <f>J145-J117</f>
        <v>-41</v>
      </c>
      <c r="K147" s="31">
        <f>J147/J117</f>
        <v>-0.0032842037808394745</v>
      </c>
      <c r="L147" s="58">
        <f>L145-L117</f>
        <v>535</v>
      </c>
      <c r="M147" s="31">
        <f>L147/L117</f>
        <v>0.04493910121797564</v>
      </c>
      <c r="N147" s="58">
        <f>N145-N117</f>
        <v>372</v>
      </c>
      <c r="O147" s="31">
        <f>N147/N117</f>
        <v>0.03079215296746958</v>
      </c>
      <c r="P147" s="58">
        <f>P145-P117</f>
        <v>330</v>
      </c>
      <c r="Q147" s="31">
        <f>P147/P117</f>
        <v>0.027250206440957887</v>
      </c>
      <c r="R147" s="58">
        <f>R145-R117</f>
        <v>211</v>
      </c>
      <c r="S147" s="31">
        <f>R147/R117</f>
        <v>0.017305011071926515</v>
      </c>
      <c r="T147" s="58">
        <f>T145-T117</f>
        <v>418</v>
      </c>
      <c r="U147" s="31">
        <f>T147/T117</f>
        <v>0.034209018741304525</v>
      </c>
      <c r="V147" s="58">
        <f>V145-V117</f>
        <v>598</v>
      </c>
      <c r="W147" s="31">
        <f>V147/V117</f>
        <v>0.0496801528620088</v>
      </c>
      <c r="X147" s="58">
        <f>X145-X117</f>
        <v>559</v>
      </c>
      <c r="Y147" s="31">
        <f>X147/X117</f>
        <v>0.04584221748400853</v>
      </c>
      <c r="Z147" s="62">
        <f>Z145-Z117</f>
        <v>-9</v>
      </c>
      <c r="AA147" s="51">
        <f>Z147/Z117</f>
        <v>-0.0007338551859099804</v>
      </c>
      <c r="AB147" s="10"/>
      <c r="AC147" s="40"/>
    </row>
    <row r="148" spans="1:30" ht="27.75" customHeight="1" thickBot="1" thickTop="1">
      <c r="A148" s="89" t="s">
        <v>8</v>
      </c>
      <c r="B148" s="90" t="s">
        <v>18</v>
      </c>
      <c r="C148" s="19"/>
      <c r="D148" s="59">
        <v>357</v>
      </c>
      <c r="E148" s="23" t="s">
        <v>24</v>
      </c>
      <c r="F148" s="59">
        <v>354</v>
      </c>
      <c r="G148" s="23" t="s">
        <v>24</v>
      </c>
      <c r="H148" s="59">
        <v>276</v>
      </c>
      <c r="I148" s="23" t="s">
        <v>24</v>
      </c>
      <c r="J148" s="59">
        <v>260</v>
      </c>
      <c r="K148" s="23" t="s">
        <v>24</v>
      </c>
      <c r="L148" s="59">
        <v>192</v>
      </c>
      <c r="M148" s="23" t="s">
        <v>24</v>
      </c>
      <c r="N148" s="59">
        <v>330</v>
      </c>
      <c r="O148" s="23" t="s">
        <v>24</v>
      </c>
      <c r="P148" s="59">
        <v>322</v>
      </c>
      <c r="Q148" s="23" t="s">
        <v>24</v>
      </c>
      <c r="R148" s="59">
        <v>236</v>
      </c>
      <c r="S148" s="23" t="s">
        <v>24</v>
      </c>
      <c r="T148" s="59">
        <v>487</v>
      </c>
      <c r="U148" s="23" t="s">
        <v>24</v>
      </c>
      <c r="V148" s="59">
        <v>324</v>
      </c>
      <c r="W148" s="23" t="s">
        <v>24</v>
      </c>
      <c r="X148" s="59">
        <v>343</v>
      </c>
      <c r="Y148" s="23" t="s">
        <v>24</v>
      </c>
      <c r="Z148" s="63">
        <v>327</v>
      </c>
      <c r="AA148" s="46" t="s">
        <v>24</v>
      </c>
      <c r="AB148" s="27">
        <f>D148+F148+H148+J148+L148+N148+P148+R148+T148+V148+X148+Z148</f>
        <v>3808</v>
      </c>
      <c r="AC148" s="26"/>
      <c r="AD148" s="29"/>
    </row>
    <row r="149" spans="1:30" ht="27.75" customHeight="1" thickBot="1" thickTop="1">
      <c r="A149" s="89"/>
      <c r="B149" s="91"/>
      <c r="C149" s="17" t="s">
        <v>19</v>
      </c>
      <c r="D149" s="65">
        <f>D148-Z120</f>
        <v>48</v>
      </c>
      <c r="E149" s="30">
        <f>D149/Z120</f>
        <v>0.1553398058252427</v>
      </c>
      <c r="F149" s="65">
        <f>F148-D148</f>
        <v>-3</v>
      </c>
      <c r="G149" s="30">
        <f>F149/D148</f>
        <v>-0.008403361344537815</v>
      </c>
      <c r="H149" s="65">
        <f>H148-F148</f>
        <v>-78</v>
      </c>
      <c r="I149" s="30">
        <f>H149/F148</f>
        <v>-0.22033898305084745</v>
      </c>
      <c r="J149" s="65">
        <f>J148-H148</f>
        <v>-16</v>
      </c>
      <c r="K149" s="30">
        <f>J149/H148</f>
        <v>-0.057971014492753624</v>
      </c>
      <c r="L149" s="65">
        <f>L148-J148</f>
        <v>-68</v>
      </c>
      <c r="M149" s="30">
        <f>L149/J148</f>
        <v>-0.26153846153846155</v>
      </c>
      <c r="N149" s="57">
        <f>N148-L148</f>
        <v>138</v>
      </c>
      <c r="O149" s="39">
        <f>N149/L148</f>
        <v>0.71875</v>
      </c>
      <c r="P149" s="57">
        <f>P148-N148</f>
        <v>-8</v>
      </c>
      <c r="Q149" s="39">
        <f>P149/N148</f>
        <v>-0.024242424242424242</v>
      </c>
      <c r="R149" s="57">
        <f>R148-P148</f>
        <v>-86</v>
      </c>
      <c r="S149" s="39">
        <f>R149/P148</f>
        <v>-0.2670807453416149</v>
      </c>
      <c r="T149" s="57">
        <f>T148-R148</f>
        <v>251</v>
      </c>
      <c r="U149" s="39">
        <f>T149/R148</f>
        <v>1.0635593220338984</v>
      </c>
      <c r="V149" s="57">
        <f>V148-T148</f>
        <v>-163</v>
      </c>
      <c r="W149" s="39">
        <f>V149/T148</f>
        <v>-0.3347022587268994</v>
      </c>
      <c r="X149" s="57">
        <f>X148-V148</f>
        <v>19</v>
      </c>
      <c r="Y149" s="39">
        <f>X149/V148</f>
        <v>0.05864197530864197</v>
      </c>
      <c r="Z149" s="62">
        <f>Z148-X148</f>
        <v>-16</v>
      </c>
      <c r="AA149" s="51">
        <f>Z149/X148</f>
        <v>-0.04664723032069971</v>
      </c>
      <c r="AB149" s="73">
        <f>AB148-D148-F148-H148-J148-L148-N148-P148-R148-T148-V148</f>
        <v>670</v>
      </c>
      <c r="AC149" s="45"/>
      <c r="AD149" s="67"/>
    </row>
    <row r="150" spans="1:30" ht="27.75" customHeight="1" thickBot="1" thickTop="1">
      <c r="A150" s="89"/>
      <c r="B150" s="92"/>
      <c r="C150" s="18" t="s">
        <v>20</v>
      </c>
      <c r="D150" s="58">
        <f>D148-D120</f>
        <v>36</v>
      </c>
      <c r="E150" s="31">
        <f>D150/D120</f>
        <v>0.11214953271028037</v>
      </c>
      <c r="F150" s="58">
        <f>F148-F120</f>
        <v>53</v>
      </c>
      <c r="G150" s="31">
        <f>F150/F120</f>
        <v>0.1760797342192691</v>
      </c>
      <c r="H150" s="58">
        <f>H148-H120</f>
        <v>-56</v>
      </c>
      <c r="I150" s="31">
        <f>H150/H120</f>
        <v>-0.1686746987951807</v>
      </c>
      <c r="J150" s="58">
        <f>J148-J120</f>
        <v>-9</v>
      </c>
      <c r="K150" s="31">
        <f>J150/J120</f>
        <v>-0.03345724907063197</v>
      </c>
      <c r="L150" s="58">
        <f>L148-L120</f>
        <v>-49</v>
      </c>
      <c r="M150" s="31">
        <f>L150/L120</f>
        <v>-0.2033195020746888</v>
      </c>
      <c r="N150" s="58">
        <f>N148-N120</f>
        <v>55</v>
      </c>
      <c r="O150" s="31">
        <f>N150/N120</f>
        <v>0.2</v>
      </c>
      <c r="P150" s="58">
        <f>P148-P120</f>
        <v>-45</v>
      </c>
      <c r="Q150" s="31">
        <f>P150/P120</f>
        <v>-0.1226158038147139</v>
      </c>
      <c r="R150" s="58">
        <f>R148-R120</f>
        <v>-68</v>
      </c>
      <c r="S150" s="31">
        <f>R150/R120</f>
        <v>-0.2236842105263158</v>
      </c>
      <c r="T150" s="58">
        <f>T148-T120</f>
        <v>94</v>
      </c>
      <c r="U150" s="31">
        <f>T150/T120</f>
        <v>0.23918575063613232</v>
      </c>
      <c r="V150" s="58">
        <f>V148-V120</f>
        <v>-70</v>
      </c>
      <c r="W150" s="31">
        <f>V150/V120</f>
        <v>-0.17766497461928935</v>
      </c>
      <c r="X150" s="58">
        <f>X148-X120</f>
        <v>2</v>
      </c>
      <c r="Y150" s="31">
        <f>X150/X120</f>
        <v>0.005865102639296188</v>
      </c>
      <c r="Z150" s="62">
        <f>Z148-Z120</f>
        <v>18</v>
      </c>
      <c r="AA150" s="51">
        <f>Z150/Z120</f>
        <v>0.05825242718446602</v>
      </c>
      <c r="AB150" s="28"/>
      <c r="AC150" s="66"/>
      <c r="AD150" s="44"/>
    </row>
    <row r="151" spans="1:30" ht="27.75" customHeight="1" thickBot="1" thickTop="1">
      <c r="A151" s="89" t="s">
        <v>9</v>
      </c>
      <c r="B151" s="90" t="s">
        <v>16</v>
      </c>
      <c r="C151" s="20"/>
      <c r="D151" s="60">
        <v>122</v>
      </c>
      <c r="E151" s="23" t="s">
        <v>24</v>
      </c>
      <c r="F151" s="60">
        <v>62</v>
      </c>
      <c r="G151" s="23" t="s">
        <v>24</v>
      </c>
      <c r="H151" s="60">
        <v>94</v>
      </c>
      <c r="I151" s="23" t="s">
        <v>24</v>
      </c>
      <c r="J151" s="60">
        <v>93</v>
      </c>
      <c r="K151" s="23" t="s">
        <v>24</v>
      </c>
      <c r="L151" s="60">
        <v>72</v>
      </c>
      <c r="M151" s="23" t="s">
        <v>24</v>
      </c>
      <c r="N151" s="60">
        <v>92</v>
      </c>
      <c r="O151" s="23" t="s">
        <v>24</v>
      </c>
      <c r="P151" s="60">
        <v>75</v>
      </c>
      <c r="Q151" s="23" t="s">
        <v>24</v>
      </c>
      <c r="R151" s="60">
        <v>75</v>
      </c>
      <c r="S151" s="23" t="s">
        <v>24</v>
      </c>
      <c r="T151" s="60">
        <v>87</v>
      </c>
      <c r="U151" s="23" t="s">
        <v>24</v>
      </c>
      <c r="V151" s="60">
        <v>117</v>
      </c>
      <c r="W151" s="23" t="s">
        <v>24</v>
      </c>
      <c r="X151" s="60">
        <v>129</v>
      </c>
      <c r="Y151" s="23" t="s">
        <v>24</v>
      </c>
      <c r="Z151" s="64">
        <v>72</v>
      </c>
      <c r="AA151" s="46" t="s">
        <v>24</v>
      </c>
      <c r="AB151" s="27">
        <f>D151+F151+H151+J151+L151+N151+P151+R151+T151+V151+X151+Z151</f>
        <v>1090</v>
      </c>
      <c r="AC151" s="26"/>
      <c r="AD151" s="29"/>
    </row>
    <row r="152" spans="1:30" ht="27.75" customHeight="1" thickBot="1" thickTop="1">
      <c r="A152" s="89"/>
      <c r="B152" s="91"/>
      <c r="C152" s="21" t="s">
        <v>19</v>
      </c>
      <c r="D152" s="65">
        <f>D151-Z123</f>
        <v>59</v>
      </c>
      <c r="E152" s="30">
        <f>D152/Z123</f>
        <v>0.9365079365079365</v>
      </c>
      <c r="F152" s="65">
        <f>F151-D151</f>
        <v>-60</v>
      </c>
      <c r="G152" s="30">
        <f>F152/D151</f>
        <v>-0.4918032786885246</v>
      </c>
      <c r="H152" s="65">
        <f>H151-F151</f>
        <v>32</v>
      </c>
      <c r="I152" s="30">
        <f>H152/F151</f>
        <v>0.5161290322580645</v>
      </c>
      <c r="J152" s="65">
        <f>J151-H151</f>
        <v>-1</v>
      </c>
      <c r="K152" s="30">
        <f>J152/H151</f>
        <v>-0.010638297872340425</v>
      </c>
      <c r="L152" s="65">
        <f>L151-J151</f>
        <v>-21</v>
      </c>
      <c r="M152" s="30">
        <f>L152/J151</f>
        <v>-0.22580645161290322</v>
      </c>
      <c r="N152" s="57">
        <f>N151-L151</f>
        <v>20</v>
      </c>
      <c r="O152" s="39">
        <f>N152/L151</f>
        <v>0.2777777777777778</v>
      </c>
      <c r="P152" s="57">
        <f>P151-N151</f>
        <v>-17</v>
      </c>
      <c r="Q152" s="39">
        <f>P152/N151</f>
        <v>-0.18478260869565216</v>
      </c>
      <c r="R152" s="57">
        <f>R151-P151</f>
        <v>0</v>
      </c>
      <c r="S152" s="39">
        <f>R152/P151</f>
        <v>0</v>
      </c>
      <c r="T152" s="57">
        <f>T151-R151</f>
        <v>12</v>
      </c>
      <c r="U152" s="39">
        <f>T152/R151</f>
        <v>0.16</v>
      </c>
      <c r="V152" s="57">
        <f>V151-T151</f>
        <v>30</v>
      </c>
      <c r="W152" s="39">
        <f>V152/T151</f>
        <v>0.3448275862068966</v>
      </c>
      <c r="X152" s="57">
        <f>X151-V151</f>
        <v>12</v>
      </c>
      <c r="Y152" s="39">
        <f>X152/V151</f>
        <v>0.10256410256410256</v>
      </c>
      <c r="Z152" s="62">
        <f>Z151-X151</f>
        <v>-57</v>
      </c>
      <c r="AA152" s="51">
        <f>Z152/X151</f>
        <v>-0.4418604651162791</v>
      </c>
      <c r="AB152" s="73">
        <f>AB151-D151-F151-H151-J151-L151-N151-P151-R151-T151-V151</f>
        <v>201</v>
      </c>
      <c r="AC152" s="45"/>
      <c r="AD152" s="67"/>
    </row>
    <row r="153" spans="1:30" ht="27.75" customHeight="1" thickBot="1" thickTop="1">
      <c r="A153" s="89"/>
      <c r="B153" s="92"/>
      <c r="C153" s="18" t="s">
        <v>20</v>
      </c>
      <c r="D153" s="58">
        <f>D151-D123</f>
        <v>37</v>
      </c>
      <c r="E153" s="31">
        <f>D153/D123</f>
        <v>0.43529411764705883</v>
      </c>
      <c r="F153" s="58">
        <f>F152-F123</f>
        <v>-116</v>
      </c>
      <c r="G153" s="31">
        <f>F153/F123</f>
        <v>-2.0714285714285716</v>
      </c>
      <c r="H153" s="58">
        <f>H152-H123</f>
        <v>-84</v>
      </c>
      <c r="I153" s="31">
        <f>H153/H123</f>
        <v>-0.7241379310344828</v>
      </c>
      <c r="J153" s="58">
        <f>J152-J123</f>
        <v>-69</v>
      </c>
      <c r="K153" s="31">
        <f>J153/J123</f>
        <v>-1.0147058823529411</v>
      </c>
      <c r="L153" s="58">
        <f>L152-L123</f>
        <v>-101</v>
      </c>
      <c r="M153" s="31">
        <f>L153/L123</f>
        <v>-1.2625</v>
      </c>
      <c r="N153" s="58">
        <f>N152-N123</f>
        <v>-50</v>
      </c>
      <c r="O153" s="31">
        <f>N153/N123</f>
        <v>-0.7142857142857143</v>
      </c>
      <c r="P153" s="58">
        <f>P152-P123</f>
        <v>-114</v>
      </c>
      <c r="Q153" s="31">
        <f>P153/P123</f>
        <v>-1.175257731958763</v>
      </c>
      <c r="R153" s="58">
        <f>R152-R123</f>
        <v>-60</v>
      </c>
      <c r="S153" s="31">
        <f>R153/R123</f>
        <v>-1</v>
      </c>
      <c r="T153" s="58">
        <f>T152-T123</f>
        <v>-64</v>
      </c>
      <c r="U153" s="31">
        <f>T153/T123</f>
        <v>-0.8421052631578947</v>
      </c>
      <c r="V153" s="58">
        <f>V152-V123</f>
        <v>-36</v>
      </c>
      <c r="W153" s="31">
        <f>V153/V123</f>
        <v>-0.5454545454545454</v>
      </c>
      <c r="X153" s="58">
        <f>X152-X123</f>
        <v>-56</v>
      </c>
      <c r="Y153" s="31">
        <f>X153/X123</f>
        <v>-0.8235294117647058</v>
      </c>
      <c r="Z153" s="62">
        <f>Z152-Z123</f>
        <v>-120</v>
      </c>
      <c r="AA153" s="51">
        <f>Z153/Z123</f>
        <v>-1.9047619047619047</v>
      </c>
      <c r="AB153" s="28"/>
      <c r="AC153" s="45"/>
      <c r="AD153" s="44"/>
    </row>
    <row r="154" spans="1:30" ht="27.75" customHeight="1" thickBot="1" thickTop="1">
      <c r="A154" s="89" t="s">
        <v>10</v>
      </c>
      <c r="B154" s="90" t="s">
        <v>17</v>
      </c>
      <c r="C154" s="20"/>
      <c r="D154" s="60">
        <v>0</v>
      </c>
      <c r="E154" s="23" t="s">
        <v>24</v>
      </c>
      <c r="F154" s="60">
        <v>0</v>
      </c>
      <c r="G154" s="23" t="s">
        <v>24</v>
      </c>
      <c r="H154" s="60">
        <v>0</v>
      </c>
      <c r="I154" s="23" t="s">
        <v>24</v>
      </c>
      <c r="J154" s="60">
        <v>0</v>
      </c>
      <c r="K154" s="23" t="s">
        <v>24</v>
      </c>
      <c r="L154" s="60">
        <v>0</v>
      </c>
      <c r="M154" s="23" t="s">
        <v>24</v>
      </c>
      <c r="N154" s="60">
        <v>0</v>
      </c>
      <c r="O154" s="23" t="s">
        <v>24</v>
      </c>
      <c r="P154" s="60">
        <v>0</v>
      </c>
      <c r="Q154" s="23" t="s">
        <v>24</v>
      </c>
      <c r="R154" s="60">
        <v>0</v>
      </c>
      <c r="S154" s="23" t="s">
        <v>24</v>
      </c>
      <c r="T154" s="60">
        <v>0</v>
      </c>
      <c r="U154" s="23" t="s">
        <v>24</v>
      </c>
      <c r="V154" s="60">
        <v>0</v>
      </c>
      <c r="W154" s="23" t="s">
        <v>24</v>
      </c>
      <c r="X154" s="60">
        <v>0</v>
      </c>
      <c r="Y154" s="23" t="s">
        <v>24</v>
      </c>
      <c r="Z154" s="64">
        <v>0</v>
      </c>
      <c r="AA154" s="46" t="s">
        <v>24</v>
      </c>
      <c r="AB154" s="27">
        <f>D154+F154+H154+J154+L154+N154+P154+R154+T154+V154+X154</f>
        <v>0</v>
      </c>
      <c r="AC154" s="41"/>
      <c r="AD154" s="42"/>
    </row>
    <row r="155" spans="1:30" ht="27.75" customHeight="1" thickBot="1" thickTop="1">
      <c r="A155" s="89"/>
      <c r="B155" s="91"/>
      <c r="C155" s="21" t="s">
        <v>19</v>
      </c>
      <c r="D155" s="65">
        <f>D154-Z126</f>
        <v>0</v>
      </c>
      <c r="E155" s="30"/>
      <c r="F155" s="65">
        <f>F154-D154</f>
        <v>0</v>
      </c>
      <c r="G155" s="30"/>
      <c r="H155" s="65">
        <f>H154-F154</f>
        <v>0</v>
      </c>
      <c r="I155" s="30"/>
      <c r="J155" s="65">
        <f>J154-H154</f>
        <v>0</v>
      </c>
      <c r="K155" s="30"/>
      <c r="L155" s="65">
        <f>L154-J154</f>
        <v>0</v>
      </c>
      <c r="M155" s="30"/>
      <c r="N155" s="57">
        <f>N154-L154</f>
        <v>0</v>
      </c>
      <c r="O155" s="39"/>
      <c r="P155" s="57">
        <f>P154-N154</f>
        <v>0</v>
      </c>
      <c r="Q155" s="39"/>
      <c r="R155" s="57">
        <f>R154-P154</f>
        <v>0</v>
      </c>
      <c r="S155" s="39"/>
      <c r="T155" s="57">
        <f>T154-R154</f>
        <v>0</v>
      </c>
      <c r="U155" s="39"/>
      <c r="V155" s="57">
        <f>V154-T154</f>
        <v>0</v>
      </c>
      <c r="W155" s="39"/>
      <c r="X155" s="57">
        <f>X154-V154</f>
        <v>0</v>
      </c>
      <c r="Y155" s="39"/>
      <c r="Z155" s="62">
        <f>Z154-X154</f>
        <v>0</v>
      </c>
      <c r="AA155" s="62"/>
      <c r="AB155" s="73">
        <f>AB154-D154-F154-H154-J154-L154-N154-P154-R154-T154-V154</f>
        <v>0</v>
      </c>
      <c r="AC155" s="43"/>
      <c r="AD155" s="67"/>
    </row>
    <row r="156" spans="1:30" ht="27.75" customHeight="1" thickBot="1" thickTop="1">
      <c r="A156" s="89"/>
      <c r="B156" s="92"/>
      <c r="C156" s="18" t="s">
        <v>20</v>
      </c>
      <c r="D156" s="58">
        <f>D154-D126</f>
        <v>0</v>
      </c>
      <c r="E156" s="31"/>
      <c r="F156" s="58">
        <f>F154-F126</f>
        <v>0</v>
      </c>
      <c r="G156" s="31"/>
      <c r="H156" s="58">
        <f>H154-H126</f>
        <v>0</v>
      </c>
      <c r="I156" s="31"/>
      <c r="J156" s="58">
        <f>J154-J126</f>
        <v>0</v>
      </c>
      <c r="K156" s="31"/>
      <c r="L156" s="58">
        <f>L154-L126</f>
        <v>0</v>
      </c>
      <c r="M156" s="31"/>
      <c r="N156" s="58">
        <f>N154-N126</f>
        <v>0</v>
      </c>
      <c r="O156" s="31"/>
      <c r="P156" s="58">
        <f>P154-P126</f>
        <v>0</v>
      </c>
      <c r="Q156" s="31"/>
      <c r="R156" s="58">
        <f>R154-R126</f>
        <v>0</v>
      </c>
      <c r="S156" s="31"/>
      <c r="T156" s="58">
        <f>T154-T126</f>
        <v>0</v>
      </c>
      <c r="U156" s="31"/>
      <c r="V156" s="58">
        <f>V154-V126</f>
        <v>0</v>
      </c>
      <c r="W156" s="31"/>
      <c r="X156" s="58">
        <f>X154-X126</f>
        <v>0</v>
      </c>
      <c r="Y156" s="31"/>
      <c r="Z156" s="62">
        <f>Z154-Z126</f>
        <v>0</v>
      </c>
      <c r="AA156" s="62"/>
      <c r="AB156" s="28"/>
      <c r="AC156" s="66"/>
      <c r="AD156" s="44"/>
    </row>
    <row r="157" spans="1:30" ht="27.75" customHeight="1" thickBot="1" thickTop="1">
      <c r="A157" s="89" t="s">
        <v>11</v>
      </c>
      <c r="B157" s="90" t="s">
        <v>15</v>
      </c>
      <c r="C157" s="20"/>
      <c r="D157" s="60">
        <v>21</v>
      </c>
      <c r="E157" s="23" t="s">
        <v>24</v>
      </c>
      <c r="F157" s="60">
        <v>128</v>
      </c>
      <c r="G157" s="23" t="s">
        <v>24</v>
      </c>
      <c r="H157" s="60">
        <v>73</v>
      </c>
      <c r="I157" s="23" t="s">
        <v>24</v>
      </c>
      <c r="J157" s="60">
        <v>96</v>
      </c>
      <c r="K157" s="23" t="s">
        <v>24</v>
      </c>
      <c r="L157" s="60">
        <v>62</v>
      </c>
      <c r="M157" s="23" t="s">
        <v>24</v>
      </c>
      <c r="N157" s="60">
        <v>144</v>
      </c>
      <c r="O157" s="23" t="s">
        <v>24</v>
      </c>
      <c r="P157" s="60">
        <v>86</v>
      </c>
      <c r="Q157" s="23" t="s">
        <v>24</v>
      </c>
      <c r="R157" s="60">
        <v>63</v>
      </c>
      <c r="S157" s="23" t="s">
        <v>24</v>
      </c>
      <c r="T157" s="60">
        <v>249</v>
      </c>
      <c r="U157" s="23" t="s">
        <v>24</v>
      </c>
      <c r="V157" s="60">
        <v>107</v>
      </c>
      <c r="W157" s="23" t="s">
        <v>24</v>
      </c>
      <c r="X157" s="82">
        <v>109</v>
      </c>
      <c r="Y157" s="23" t="s">
        <v>24</v>
      </c>
      <c r="Z157" s="64">
        <v>137</v>
      </c>
      <c r="AA157" s="46" t="s">
        <v>24</v>
      </c>
      <c r="AB157" s="27">
        <f>D157+F157+H157+J157+L157+N157+P157+R157+T157+V157+X157+Z157</f>
        <v>1275</v>
      </c>
      <c r="AC157" s="26"/>
      <c r="AD157" s="29"/>
    </row>
    <row r="158" spans="1:30" ht="27.75" customHeight="1" thickBot="1" thickTop="1">
      <c r="A158" s="89"/>
      <c r="B158" s="91"/>
      <c r="C158" s="21" t="s">
        <v>19</v>
      </c>
      <c r="D158" s="65">
        <f>D157-Z129</f>
        <v>20</v>
      </c>
      <c r="E158" s="30">
        <f>D158/Z129</f>
        <v>20</v>
      </c>
      <c r="F158" s="65">
        <f>F157-D157</f>
        <v>107</v>
      </c>
      <c r="G158" s="30">
        <f>F158/D157</f>
        <v>5.095238095238095</v>
      </c>
      <c r="H158" s="65">
        <f>H157-F157</f>
        <v>-55</v>
      </c>
      <c r="I158" s="30">
        <f>H158/F157</f>
        <v>-0.4296875</v>
      </c>
      <c r="J158" s="65">
        <f>J157-H157</f>
        <v>23</v>
      </c>
      <c r="K158" s="30">
        <f>J158/H157</f>
        <v>0.3150684931506849</v>
      </c>
      <c r="L158" s="65">
        <f>L157-J157</f>
        <v>-34</v>
      </c>
      <c r="M158" s="30">
        <f>L158/J157</f>
        <v>-0.3541666666666667</v>
      </c>
      <c r="N158" s="57">
        <f>N157-L157</f>
        <v>82</v>
      </c>
      <c r="O158" s="39">
        <f>N158/L157</f>
        <v>1.3225806451612903</v>
      </c>
      <c r="P158" s="57">
        <f>P157-N157</f>
        <v>-58</v>
      </c>
      <c r="Q158" s="39">
        <f>P158/N157</f>
        <v>-0.4027777777777778</v>
      </c>
      <c r="R158" s="57">
        <f>R157-P157</f>
        <v>-23</v>
      </c>
      <c r="S158" s="39">
        <f>R158/P157</f>
        <v>-0.26744186046511625</v>
      </c>
      <c r="T158" s="57">
        <f>T157-R157</f>
        <v>186</v>
      </c>
      <c r="U158" s="39">
        <f>T158/R157</f>
        <v>2.9523809523809526</v>
      </c>
      <c r="V158" s="57">
        <f>V157-T157</f>
        <v>-142</v>
      </c>
      <c r="W158" s="39">
        <f>V158/T157</f>
        <v>-0.570281124497992</v>
      </c>
      <c r="X158" s="57">
        <f>X157-V157</f>
        <v>2</v>
      </c>
      <c r="Y158" s="39">
        <f>X158/V157</f>
        <v>0.018691588785046728</v>
      </c>
      <c r="Z158" s="62">
        <f>Z157-X157</f>
        <v>28</v>
      </c>
      <c r="AA158" s="62">
        <f>Z158/X157</f>
        <v>0.25688073394495414</v>
      </c>
      <c r="AB158" s="73">
        <f>AB157-D157-F157-H157-J157-L157-N157-P157-R157-T157-V157</f>
        <v>246</v>
      </c>
      <c r="AC158" s="12"/>
      <c r="AD158" s="67"/>
    </row>
    <row r="159" spans="1:29" ht="27.75" customHeight="1" thickBot="1" thickTop="1">
      <c r="A159" s="89"/>
      <c r="B159" s="92"/>
      <c r="C159" s="18" t="s">
        <v>20</v>
      </c>
      <c r="D159" s="58">
        <f>D157-D129</f>
        <v>20</v>
      </c>
      <c r="E159" s="31">
        <f>D159/D129</f>
        <v>20</v>
      </c>
      <c r="F159" s="58">
        <f>F157-F129</f>
        <v>123</v>
      </c>
      <c r="G159" s="31">
        <f>F159/F129</f>
        <v>24.6</v>
      </c>
      <c r="H159" s="58">
        <f>H157-H129</f>
        <v>70</v>
      </c>
      <c r="I159" s="31">
        <f>H159/H129</f>
        <v>23.333333333333332</v>
      </c>
      <c r="J159" s="58">
        <f>J157-J129</f>
        <v>93</v>
      </c>
      <c r="K159" s="31">
        <f>J159/J129</f>
        <v>31</v>
      </c>
      <c r="L159" s="58">
        <f>L157-L129</f>
        <v>59</v>
      </c>
      <c r="M159" s="31">
        <f>L159/L129</f>
        <v>19.666666666666668</v>
      </c>
      <c r="N159" s="58">
        <f>N157-N129</f>
        <v>143</v>
      </c>
      <c r="O159" s="31">
        <f>N159/N129</f>
        <v>143</v>
      </c>
      <c r="P159" s="58">
        <f>P157-P129</f>
        <v>82</v>
      </c>
      <c r="Q159" s="31">
        <f>P159/P129</f>
        <v>20.5</v>
      </c>
      <c r="R159" s="58">
        <f>R157-R129</f>
        <v>61</v>
      </c>
      <c r="S159" s="31">
        <f>R159/R129</f>
        <v>30.5</v>
      </c>
      <c r="T159" s="58">
        <f>T157-T129</f>
        <v>244</v>
      </c>
      <c r="U159" s="31">
        <f>T159/T129</f>
        <v>48.8</v>
      </c>
      <c r="V159" s="58">
        <f>V157-V129</f>
        <v>107</v>
      </c>
      <c r="W159" s="31" t="e">
        <f>V159/V129</f>
        <v>#DIV/0!</v>
      </c>
      <c r="X159" s="58">
        <f>X157-X129</f>
        <v>109</v>
      </c>
      <c r="Y159" s="31" t="e">
        <f>X159/X129</f>
        <v>#DIV/0!</v>
      </c>
      <c r="Z159" s="62">
        <f>Z157-Z129</f>
        <v>136</v>
      </c>
      <c r="AA159" s="62">
        <f>Z159/Z129</f>
        <v>136</v>
      </c>
      <c r="AB159" s="10"/>
      <c r="AC159" s="9"/>
    </row>
    <row r="160" spans="1:29" ht="27.75" customHeight="1" thickBot="1">
      <c r="A160" s="99" t="s">
        <v>12</v>
      </c>
      <c r="B160" s="100"/>
      <c r="C160" s="100"/>
      <c r="D160" s="100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100"/>
      <c r="W160" s="100"/>
      <c r="X160" s="100"/>
      <c r="Y160" s="100"/>
      <c r="Z160" s="100"/>
      <c r="AA160" s="100"/>
      <c r="AB160" s="10"/>
      <c r="AC160" s="9"/>
    </row>
    <row r="161" spans="1:29" ht="27.75" customHeight="1" thickBot="1">
      <c r="A161" s="89" t="s">
        <v>13</v>
      </c>
      <c r="B161" s="90" t="s">
        <v>14</v>
      </c>
      <c r="C161" s="5"/>
      <c r="D161" s="60">
        <v>196</v>
      </c>
      <c r="E161" s="23" t="s">
        <v>24</v>
      </c>
      <c r="F161" s="60">
        <v>219</v>
      </c>
      <c r="G161" s="23" t="s">
        <v>24</v>
      </c>
      <c r="H161" s="60">
        <v>195</v>
      </c>
      <c r="I161" s="23" t="s">
        <v>24</v>
      </c>
      <c r="J161" s="60">
        <v>235</v>
      </c>
      <c r="K161" s="23" t="s">
        <v>24</v>
      </c>
      <c r="L161" s="60">
        <v>210</v>
      </c>
      <c r="M161" s="23" t="s">
        <v>24</v>
      </c>
      <c r="N161" s="60">
        <v>299</v>
      </c>
      <c r="O161" s="23" t="s">
        <v>24</v>
      </c>
      <c r="P161" s="60">
        <v>293</v>
      </c>
      <c r="Q161" s="23" t="s">
        <v>24</v>
      </c>
      <c r="R161" s="60">
        <v>312</v>
      </c>
      <c r="S161" s="23" t="s">
        <v>24</v>
      </c>
      <c r="T161" s="60">
        <v>322</v>
      </c>
      <c r="U161" s="23" t="s">
        <v>24</v>
      </c>
      <c r="V161" s="60">
        <v>347</v>
      </c>
      <c r="W161" s="23" t="s">
        <v>24</v>
      </c>
      <c r="X161" s="60">
        <v>388</v>
      </c>
      <c r="Y161" s="23" t="s">
        <v>24</v>
      </c>
      <c r="Z161" s="69">
        <v>250</v>
      </c>
      <c r="AA161" s="70" t="s">
        <v>24</v>
      </c>
      <c r="AB161" s="10"/>
      <c r="AC161" s="9"/>
    </row>
    <row r="162" spans="1:29" ht="27.75" customHeight="1" thickBot="1" thickTop="1">
      <c r="A162" s="89"/>
      <c r="B162" s="91"/>
      <c r="C162" s="21" t="s">
        <v>19</v>
      </c>
      <c r="D162" s="65">
        <f>D161-Z133</f>
        <v>45</v>
      </c>
      <c r="E162" s="30">
        <f>D162/Z133</f>
        <v>0.2980132450331126</v>
      </c>
      <c r="F162" s="65">
        <f>F161-D161</f>
        <v>23</v>
      </c>
      <c r="G162" s="30">
        <f>F162/D161</f>
        <v>0.11734693877551021</v>
      </c>
      <c r="H162" s="65">
        <f>H161-F161</f>
        <v>-24</v>
      </c>
      <c r="I162" s="30">
        <f>H162/F161</f>
        <v>-0.1095890410958904</v>
      </c>
      <c r="J162" s="65">
        <f>J161-H161</f>
        <v>40</v>
      </c>
      <c r="K162" s="30">
        <f>J162/H161</f>
        <v>0.20512820512820512</v>
      </c>
      <c r="L162" s="65">
        <f>L161-J161</f>
        <v>-25</v>
      </c>
      <c r="M162" s="30">
        <f>L162/J161</f>
        <v>-0.10638297872340426</v>
      </c>
      <c r="N162" s="57">
        <f>N161-L161</f>
        <v>89</v>
      </c>
      <c r="O162" s="39">
        <f>N162/L161</f>
        <v>0.4238095238095238</v>
      </c>
      <c r="P162" s="57">
        <f>P161-N161</f>
        <v>-6</v>
      </c>
      <c r="Q162" s="39">
        <f>P162/N161</f>
        <v>-0.020066889632107024</v>
      </c>
      <c r="R162" s="57">
        <f>R161-P161</f>
        <v>19</v>
      </c>
      <c r="S162" s="39">
        <f>R162/P161</f>
        <v>0.06484641638225255</v>
      </c>
      <c r="T162" s="57">
        <f>T161-R161</f>
        <v>10</v>
      </c>
      <c r="U162" s="39">
        <f>T162/R161</f>
        <v>0.03205128205128205</v>
      </c>
      <c r="V162" s="57">
        <f>V161-T161</f>
        <v>25</v>
      </c>
      <c r="W162" s="39">
        <f>V162/T161</f>
        <v>0.07763975155279502</v>
      </c>
      <c r="X162" s="57">
        <f>X161-V161</f>
        <v>41</v>
      </c>
      <c r="Y162" s="39">
        <f>X162/V161</f>
        <v>0.11815561959654179</v>
      </c>
      <c r="Z162" s="62">
        <f>Z161-X161</f>
        <v>-138</v>
      </c>
      <c r="AA162" s="62">
        <f>Z162/X161</f>
        <v>-0.3556701030927835</v>
      </c>
      <c r="AB162" s="10"/>
      <c r="AC162" s="9"/>
    </row>
    <row r="163" spans="1:29" ht="27.75" customHeight="1" thickBot="1" thickTop="1">
      <c r="A163" s="89"/>
      <c r="B163" s="92"/>
      <c r="C163" s="18" t="s">
        <v>20</v>
      </c>
      <c r="D163" s="58">
        <f>D161-D133</f>
        <v>2</v>
      </c>
      <c r="E163" s="31">
        <f>D163/D133</f>
        <v>0.010309278350515464</v>
      </c>
      <c r="F163" s="58">
        <f>F161-F133</f>
        <v>28</v>
      </c>
      <c r="G163" s="31">
        <f>F163/F133</f>
        <v>0.14659685863874344</v>
      </c>
      <c r="H163" s="58">
        <f>H161-H133</f>
        <v>11</v>
      </c>
      <c r="I163" s="31">
        <f>H163/H133</f>
        <v>0.059782608695652176</v>
      </c>
      <c r="J163" s="58">
        <f>J161-J133</f>
        <v>74</v>
      </c>
      <c r="K163" s="31">
        <f>J163/J133</f>
        <v>0.45962732919254656</v>
      </c>
      <c r="L163" s="58">
        <f>L161-L133</f>
        <v>25</v>
      </c>
      <c r="M163" s="31">
        <f>L163/L133</f>
        <v>0.13513513513513514</v>
      </c>
      <c r="N163" s="58">
        <f>N161-N133</f>
        <v>117</v>
      </c>
      <c r="O163" s="31">
        <f>N163/N133</f>
        <v>0.6428571428571429</v>
      </c>
      <c r="P163" s="58">
        <f>P161-P133</f>
        <v>140</v>
      </c>
      <c r="Q163" s="31">
        <f>P163/P133</f>
        <v>0.9150326797385621</v>
      </c>
      <c r="R163" s="58">
        <f>R161-R133</f>
        <v>163</v>
      </c>
      <c r="S163" s="31">
        <f>R163/R133</f>
        <v>1.0939597315436242</v>
      </c>
      <c r="T163" s="58">
        <f>T161-T133</f>
        <v>153</v>
      </c>
      <c r="U163" s="31">
        <f>T163/T133</f>
        <v>0.9053254437869822</v>
      </c>
      <c r="V163" s="58">
        <f>V161-V133</f>
        <v>176</v>
      </c>
      <c r="W163" s="31">
        <f>V163/V133</f>
        <v>1.0292397660818713</v>
      </c>
      <c r="X163" s="58">
        <f>X161-X133</f>
        <v>213</v>
      </c>
      <c r="Y163" s="31">
        <f>X163/X133</f>
        <v>1.217142857142857</v>
      </c>
      <c r="Z163" s="62">
        <f>Z161-Z133</f>
        <v>99</v>
      </c>
      <c r="AA163" s="62">
        <f>Z163/Z133</f>
        <v>0.6556291390728477</v>
      </c>
      <c r="AB163" s="10"/>
      <c r="AC163" s="9"/>
    </row>
    <row r="164" ht="14.25" customHeight="1">
      <c r="A164" s="80"/>
    </row>
    <row r="166" ht="13.5" thickBot="1"/>
    <row r="167" spans="1:30" ht="30" customHeight="1" thickBot="1" thickTop="1">
      <c r="A167" s="107" t="s">
        <v>52</v>
      </c>
      <c r="B167" s="107"/>
      <c r="C167" s="107"/>
      <c r="D167" s="107"/>
      <c r="E167" s="107"/>
      <c r="F167" s="107"/>
      <c r="G167" s="107"/>
      <c r="H167" s="107"/>
      <c r="I167" s="107"/>
      <c r="J167" s="107"/>
      <c r="K167" s="107"/>
      <c r="L167" s="108"/>
      <c r="M167" s="108"/>
      <c r="N167" s="108"/>
      <c r="O167" s="108"/>
      <c r="P167" s="108"/>
      <c r="Q167" s="108"/>
      <c r="R167" s="108"/>
      <c r="S167" s="108"/>
      <c r="T167" s="108"/>
      <c r="U167" s="108"/>
      <c r="V167" s="108"/>
      <c r="W167" s="108"/>
      <c r="X167" s="108"/>
      <c r="Y167" s="108"/>
      <c r="Z167" s="108"/>
      <c r="AA167" s="108"/>
      <c r="AB167" s="108"/>
      <c r="AC167" s="108"/>
      <c r="AD167" s="108"/>
    </row>
    <row r="168" spans="4:14" ht="14.25" thickBot="1" thickTop="1">
      <c r="D168" s="6"/>
      <c r="F168" s="6"/>
      <c r="H168" s="6"/>
      <c r="J168" s="6"/>
      <c r="L168" s="6"/>
      <c r="N168" s="6"/>
    </row>
    <row r="169" spans="1:30" ht="21" customHeight="1" thickBot="1">
      <c r="A169" s="89" t="s">
        <v>0</v>
      </c>
      <c r="B169" s="109" t="s">
        <v>1</v>
      </c>
      <c r="C169" s="111"/>
      <c r="D169" s="93" t="s">
        <v>51</v>
      </c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  <c r="R169" s="94"/>
      <c r="S169" s="94"/>
      <c r="T169" s="94"/>
      <c r="U169" s="94"/>
      <c r="V169" s="94"/>
      <c r="W169" s="94"/>
      <c r="X169" s="94"/>
      <c r="Y169" s="94"/>
      <c r="Z169" s="94"/>
      <c r="AA169" s="112"/>
      <c r="AB169" s="113" t="s">
        <v>21</v>
      </c>
      <c r="AC169" s="116" t="s">
        <v>22</v>
      </c>
      <c r="AD169" s="117"/>
    </row>
    <row r="170" spans="1:30" ht="21" customHeight="1" thickBot="1" thickTop="1">
      <c r="A170" s="89"/>
      <c r="B170" s="110"/>
      <c r="C170" s="89"/>
      <c r="D170" s="95" t="s">
        <v>4</v>
      </c>
      <c r="E170" s="96"/>
      <c r="F170" s="95" t="s">
        <v>5</v>
      </c>
      <c r="G170" s="96"/>
      <c r="H170" s="95" t="s">
        <v>25</v>
      </c>
      <c r="I170" s="96"/>
      <c r="J170" s="95" t="s">
        <v>26</v>
      </c>
      <c r="K170" s="96"/>
      <c r="L170" s="95" t="s">
        <v>27</v>
      </c>
      <c r="M170" s="96"/>
      <c r="N170" s="95" t="s">
        <v>28</v>
      </c>
      <c r="O170" s="96"/>
      <c r="P170" s="95" t="s">
        <v>29</v>
      </c>
      <c r="Q170" s="96"/>
      <c r="R170" s="95" t="s">
        <v>31</v>
      </c>
      <c r="S170" s="96"/>
      <c r="T170" s="95" t="s">
        <v>32</v>
      </c>
      <c r="U170" s="96"/>
      <c r="V170" s="95" t="s">
        <v>33</v>
      </c>
      <c r="W170" s="96"/>
      <c r="X170" s="95" t="s">
        <v>34</v>
      </c>
      <c r="Y170" s="96"/>
      <c r="Z170" s="97" t="s">
        <v>35</v>
      </c>
      <c r="AA170" s="98"/>
      <c r="AB170" s="114"/>
      <c r="AC170" s="118"/>
      <c r="AD170" s="119"/>
    </row>
    <row r="171" spans="1:30" ht="21" customHeight="1" thickBot="1" thickTop="1">
      <c r="A171" s="2"/>
      <c r="B171" s="1"/>
      <c r="C171" s="99" t="s">
        <v>30</v>
      </c>
      <c r="D171" s="100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/>
      <c r="X171" s="100"/>
      <c r="Y171" s="100"/>
      <c r="Z171" s="100"/>
      <c r="AA171" s="101"/>
      <c r="AB171" s="115"/>
      <c r="AC171" s="24" t="s">
        <v>23</v>
      </c>
      <c r="AD171" s="25" t="s">
        <v>24</v>
      </c>
    </row>
    <row r="172" spans="1:30" ht="13.5" thickBot="1">
      <c r="A172" s="3"/>
      <c r="B172" s="3"/>
      <c r="C172" s="3"/>
      <c r="D172" s="6"/>
      <c r="E172" s="3"/>
      <c r="F172" s="35"/>
      <c r="G172" s="4"/>
      <c r="H172" s="36"/>
      <c r="I172" s="16"/>
      <c r="J172" s="35"/>
      <c r="K172" s="4"/>
      <c r="L172" s="6"/>
      <c r="M172" s="3"/>
      <c r="N172" s="6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102"/>
      <c r="AC172" s="103"/>
      <c r="AD172" s="104"/>
    </row>
    <row r="173" spans="1:30" ht="24.75" customHeight="1" thickBot="1" thickTop="1">
      <c r="A173" s="89" t="s">
        <v>6</v>
      </c>
      <c r="B173" s="90" t="s">
        <v>7</v>
      </c>
      <c r="C173" s="7"/>
      <c r="D173" s="56">
        <v>12265</v>
      </c>
      <c r="E173" s="22" t="s">
        <v>24</v>
      </c>
      <c r="F173" s="56">
        <v>12500</v>
      </c>
      <c r="G173" s="22" t="s">
        <v>24</v>
      </c>
      <c r="H173" s="56">
        <v>12361</v>
      </c>
      <c r="I173" s="22" t="s">
        <v>24</v>
      </c>
      <c r="J173" s="56">
        <v>12159</v>
      </c>
      <c r="K173" s="22" t="s">
        <v>24</v>
      </c>
      <c r="L173" s="56">
        <v>11994</v>
      </c>
      <c r="M173" s="22" t="s">
        <v>24</v>
      </c>
      <c r="N173" s="56">
        <v>12019</v>
      </c>
      <c r="O173" s="22" t="s">
        <v>24</v>
      </c>
      <c r="P173" s="56">
        <v>12135</v>
      </c>
      <c r="Q173" s="22" t="s">
        <v>24</v>
      </c>
      <c r="R173" s="56">
        <v>12167</v>
      </c>
      <c r="S173" s="22" t="s">
        <v>24</v>
      </c>
      <c r="T173" s="56">
        <v>12126</v>
      </c>
      <c r="U173" s="22" t="s">
        <v>24</v>
      </c>
      <c r="V173" s="56">
        <v>12119</v>
      </c>
      <c r="W173" s="22" t="s">
        <v>24</v>
      </c>
      <c r="X173" s="56">
        <v>12071</v>
      </c>
      <c r="Y173" s="22" t="s">
        <v>24</v>
      </c>
      <c r="Z173" s="61">
        <v>12194</v>
      </c>
      <c r="AA173" s="46" t="s">
        <v>24</v>
      </c>
      <c r="AB173" s="105"/>
      <c r="AC173" s="120"/>
      <c r="AD173" s="54"/>
    </row>
    <row r="174" spans="1:29" ht="24.75" customHeight="1" thickBot="1" thickTop="1">
      <c r="A174" s="89"/>
      <c r="B174" s="91"/>
      <c r="C174" s="17" t="s">
        <v>19</v>
      </c>
      <c r="D174" s="65">
        <f>D173-Z145</f>
        <v>10</v>
      </c>
      <c r="E174" s="30">
        <f>D174/Z145</f>
        <v>0.0008159934720522236</v>
      </c>
      <c r="F174" s="65">
        <f>F173-D173</f>
        <v>235</v>
      </c>
      <c r="G174" s="30">
        <f>F174/D173</f>
        <v>0.019160211985324093</v>
      </c>
      <c r="H174" s="65">
        <f>H173-F173</f>
        <v>-139</v>
      </c>
      <c r="I174" s="30">
        <f>H174/F173</f>
        <v>-0.01112</v>
      </c>
      <c r="J174" s="65">
        <f>J173-H173</f>
        <v>-202</v>
      </c>
      <c r="K174" s="30">
        <f>J174/H173</f>
        <v>-0.016341719925572366</v>
      </c>
      <c r="L174" s="65">
        <f>L173-J173</f>
        <v>-165</v>
      </c>
      <c r="M174" s="30">
        <f>L174/J173</f>
        <v>-0.013570194917345176</v>
      </c>
      <c r="N174" s="57">
        <f>N173-L173</f>
        <v>25</v>
      </c>
      <c r="O174" s="39">
        <f>N174/L173</f>
        <v>0.00208437552109388</v>
      </c>
      <c r="P174" s="57">
        <f>P173-N173</f>
        <v>116</v>
      </c>
      <c r="Q174" s="39">
        <f>P174/N173</f>
        <v>0.009651385306597886</v>
      </c>
      <c r="R174" s="57">
        <f>R173-P173</f>
        <v>32</v>
      </c>
      <c r="S174" s="39">
        <f>R174/P173</f>
        <v>0.0026370004120313145</v>
      </c>
      <c r="T174" s="57">
        <f>T173-R173</f>
        <v>-41</v>
      </c>
      <c r="U174" s="39">
        <f>T174/R173</f>
        <v>-0.003369770691213939</v>
      </c>
      <c r="V174" s="57">
        <f>V173-T173</f>
        <v>-7</v>
      </c>
      <c r="W174" s="39">
        <f>V174/T173</f>
        <v>-0.0005772719775688602</v>
      </c>
      <c r="X174" s="57">
        <f>X173-V173</f>
        <v>-48</v>
      </c>
      <c r="Y174" s="39">
        <f>X174/V173</f>
        <v>-0.003960722831916825</v>
      </c>
      <c r="Z174" s="62">
        <f>Z173-X173</f>
        <v>123</v>
      </c>
      <c r="AA174" s="51">
        <f>Z174/X173</f>
        <v>0.010189710877309254</v>
      </c>
      <c r="AB174" s="10"/>
      <c r="AC174" s="9"/>
    </row>
    <row r="175" spans="1:29" ht="24.75" customHeight="1" thickBot="1" thickTop="1">
      <c r="A175" s="89"/>
      <c r="B175" s="92"/>
      <c r="C175" s="18" t="s">
        <v>20</v>
      </c>
      <c r="D175" s="58">
        <f>D173-D145</f>
        <v>110</v>
      </c>
      <c r="E175" s="31">
        <f>D175/D145</f>
        <v>0.00904977375565611</v>
      </c>
      <c r="F175" s="58">
        <f>F173-F145</f>
        <v>-1</v>
      </c>
      <c r="G175" s="31">
        <f>F175/F145</f>
        <v>-7.999360051195904E-05</v>
      </c>
      <c r="H175" s="58">
        <f>H173-H145</f>
        <v>-130</v>
      </c>
      <c r="I175" s="31">
        <f>H175/H145</f>
        <v>-0.010407493395244577</v>
      </c>
      <c r="J175" s="58">
        <f>J173-J145</f>
        <v>-284</v>
      </c>
      <c r="K175" s="31">
        <f>J175/J145</f>
        <v>-0.022824077794744033</v>
      </c>
      <c r="L175" s="58">
        <f>L173-L145</f>
        <v>-446</v>
      </c>
      <c r="M175" s="31">
        <f>L175/L145</f>
        <v>-0.03585209003215434</v>
      </c>
      <c r="N175" s="58">
        <f>N173-N145</f>
        <v>-434</v>
      </c>
      <c r="O175" s="31">
        <f>N175/N145</f>
        <v>-0.03485103991006183</v>
      </c>
      <c r="P175" s="58">
        <f>P173-P145</f>
        <v>-305</v>
      </c>
      <c r="Q175" s="31">
        <f>P175/P145</f>
        <v>-0.02451768488745981</v>
      </c>
      <c r="R175" s="58">
        <f>R173-R145</f>
        <v>-237</v>
      </c>
      <c r="S175" s="31">
        <f>R175/R145</f>
        <v>-0.0191067397613673</v>
      </c>
      <c r="T175" s="58">
        <f>T173-T145</f>
        <v>-511</v>
      </c>
      <c r="U175" s="31">
        <f>T175/T145</f>
        <v>-0.04043681253462056</v>
      </c>
      <c r="V175" s="58">
        <f>V173-V145</f>
        <v>-516</v>
      </c>
      <c r="W175" s="31">
        <f>V175/V145</f>
        <v>-0.0408389394538979</v>
      </c>
      <c r="X175" s="58">
        <f>X173-X145</f>
        <v>-682</v>
      </c>
      <c r="Y175" s="31">
        <f>X175/X145</f>
        <v>-0.053477613110640636</v>
      </c>
      <c r="Z175" s="62">
        <f>Z173-Z145</f>
        <v>-61</v>
      </c>
      <c r="AA175" s="51">
        <f>Z175/Z145</f>
        <v>-0.004977560179518564</v>
      </c>
      <c r="AB175" s="10"/>
      <c r="AC175" s="40"/>
    </row>
    <row r="176" spans="1:30" ht="24.75" customHeight="1" thickBot="1" thickTop="1">
      <c r="A176" s="89" t="s">
        <v>8</v>
      </c>
      <c r="B176" s="90" t="s">
        <v>18</v>
      </c>
      <c r="C176" s="19"/>
      <c r="D176" s="59">
        <v>312</v>
      </c>
      <c r="E176" s="23" t="s">
        <v>24</v>
      </c>
      <c r="F176" s="59">
        <v>282</v>
      </c>
      <c r="G176" s="23" t="s">
        <v>24</v>
      </c>
      <c r="H176" s="59">
        <v>248</v>
      </c>
      <c r="I176" s="23" t="s">
        <v>24</v>
      </c>
      <c r="J176" s="59">
        <v>209</v>
      </c>
      <c r="K176" s="23" t="s">
        <v>24</v>
      </c>
      <c r="L176" s="59">
        <v>170</v>
      </c>
      <c r="M176" s="23" t="s">
        <v>24</v>
      </c>
      <c r="N176" s="59">
        <v>275</v>
      </c>
      <c r="O176" s="23" t="s">
        <v>24</v>
      </c>
      <c r="P176" s="59">
        <v>342</v>
      </c>
      <c r="Q176" s="23" t="s">
        <v>24</v>
      </c>
      <c r="R176" s="59">
        <v>302</v>
      </c>
      <c r="S176" s="23" t="s">
        <v>24</v>
      </c>
      <c r="T176" s="59">
        <v>326</v>
      </c>
      <c r="U176" s="23" t="s">
        <v>24</v>
      </c>
      <c r="V176" s="59">
        <v>314</v>
      </c>
      <c r="W176" s="23" t="s">
        <v>24</v>
      </c>
      <c r="X176" s="59">
        <v>341</v>
      </c>
      <c r="Y176" s="23" t="s">
        <v>24</v>
      </c>
      <c r="Z176" s="63">
        <v>485</v>
      </c>
      <c r="AA176" s="46" t="s">
        <v>24</v>
      </c>
      <c r="AB176" s="27">
        <f>D176+F176+H176+J176+L176+N176+P176+R176+T176+V176+X176+Z176</f>
        <v>3606</v>
      </c>
      <c r="AC176" s="26"/>
      <c r="AD176" s="29"/>
    </row>
    <row r="177" spans="1:30" ht="24.75" customHeight="1" thickBot="1" thickTop="1">
      <c r="A177" s="89"/>
      <c r="B177" s="91"/>
      <c r="C177" s="17" t="s">
        <v>19</v>
      </c>
      <c r="D177" s="65">
        <f>D176-Z148</f>
        <v>-15</v>
      </c>
      <c r="E177" s="30">
        <f>D177/Z148</f>
        <v>-0.045871559633027525</v>
      </c>
      <c r="F177" s="65">
        <f>F176-D176</f>
        <v>-30</v>
      </c>
      <c r="G177" s="30">
        <f>F177/D176</f>
        <v>-0.09615384615384616</v>
      </c>
      <c r="H177" s="65">
        <f>H176-F176</f>
        <v>-34</v>
      </c>
      <c r="I177" s="30">
        <f>H177/F176</f>
        <v>-0.12056737588652482</v>
      </c>
      <c r="J177" s="65">
        <f>J176-H176</f>
        <v>-39</v>
      </c>
      <c r="K177" s="30">
        <f>J177/H176</f>
        <v>-0.15725806451612903</v>
      </c>
      <c r="L177" s="65">
        <f>L176-J176</f>
        <v>-39</v>
      </c>
      <c r="M177" s="30">
        <f>L177/J176</f>
        <v>-0.18660287081339713</v>
      </c>
      <c r="N177" s="57">
        <f>N176-L176</f>
        <v>105</v>
      </c>
      <c r="O177" s="39">
        <f>N177/L176</f>
        <v>0.6176470588235294</v>
      </c>
      <c r="P177" s="57">
        <f>P176-N176</f>
        <v>67</v>
      </c>
      <c r="Q177" s="39">
        <f>P177/N176</f>
        <v>0.24363636363636362</v>
      </c>
      <c r="R177" s="57">
        <f>R176-P176</f>
        <v>-40</v>
      </c>
      <c r="S177" s="39">
        <f>R177/P176</f>
        <v>-0.11695906432748537</v>
      </c>
      <c r="T177" s="57">
        <f>T176-R176</f>
        <v>24</v>
      </c>
      <c r="U177" s="39">
        <f>T177/R176</f>
        <v>0.07947019867549669</v>
      </c>
      <c r="V177" s="57">
        <f>V176-T176</f>
        <v>-12</v>
      </c>
      <c r="W177" s="39">
        <f>V177/T176</f>
        <v>-0.03680981595092025</v>
      </c>
      <c r="X177" s="57">
        <f>X176-V176</f>
        <v>27</v>
      </c>
      <c r="Y177" s="39">
        <f>X177/V176</f>
        <v>0.08598726114649681</v>
      </c>
      <c r="Z177" s="62">
        <f>Z176-X176</f>
        <v>144</v>
      </c>
      <c r="AA177" s="51">
        <f>Z177/X176</f>
        <v>0.4222873900293255</v>
      </c>
      <c r="AB177" s="73">
        <f>AB176-D176-F176-H176-J176-L176-N176-P176-R17-R176-T176-V176-X176</f>
        <v>485</v>
      </c>
      <c r="AC177" s="45"/>
      <c r="AD177" s="67"/>
    </row>
    <row r="178" spans="1:30" ht="24.75" customHeight="1" thickBot="1" thickTop="1">
      <c r="A178" s="89"/>
      <c r="B178" s="92"/>
      <c r="C178" s="18" t="s">
        <v>20</v>
      </c>
      <c r="D178" s="58">
        <f>D176-D148</f>
        <v>-45</v>
      </c>
      <c r="E178" s="31">
        <f>D178/D148</f>
        <v>-0.12605042016806722</v>
      </c>
      <c r="F178" s="58">
        <f>F176-F148</f>
        <v>-72</v>
      </c>
      <c r="G178" s="31">
        <f>F178/F148</f>
        <v>-0.2033898305084746</v>
      </c>
      <c r="H178" s="58">
        <f>H176-H148</f>
        <v>-28</v>
      </c>
      <c r="I178" s="31">
        <f>H178/H148</f>
        <v>-0.10144927536231885</v>
      </c>
      <c r="J178" s="58">
        <f>J176-J148</f>
        <v>-51</v>
      </c>
      <c r="K178" s="31">
        <f>J178/J148</f>
        <v>-0.19615384615384615</v>
      </c>
      <c r="L178" s="58">
        <f>L176-L148</f>
        <v>-22</v>
      </c>
      <c r="M178" s="31">
        <f>L178/L148</f>
        <v>-0.11458333333333333</v>
      </c>
      <c r="N178" s="58">
        <f>N176-N148</f>
        <v>-55</v>
      </c>
      <c r="O178" s="31">
        <f>N178/N148</f>
        <v>-0.16666666666666666</v>
      </c>
      <c r="P178" s="58">
        <f>P176-P148</f>
        <v>20</v>
      </c>
      <c r="Q178" s="31">
        <f>P178/P148</f>
        <v>0.062111801242236024</v>
      </c>
      <c r="R178" s="58">
        <f>R176-R148</f>
        <v>66</v>
      </c>
      <c r="S178" s="31">
        <f>R178/R148</f>
        <v>0.2796610169491525</v>
      </c>
      <c r="T178" s="58">
        <f>T176-T148</f>
        <v>-161</v>
      </c>
      <c r="U178" s="31">
        <f>T178/T148</f>
        <v>-0.33059548254620125</v>
      </c>
      <c r="V178" s="58">
        <f>V176-V148</f>
        <v>-10</v>
      </c>
      <c r="W178" s="31">
        <f>V178/V148</f>
        <v>-0.030864197530864196</v>
      </c>
      <c r="X178" s="58">
        <f>X176-X148</f>
        <v>-2</v>
      </c>
      <c r="Y178" s="31">
        <f>X178/X148</f>
        <v>-0.0058309037900874635</v>
      </c>
      <c r="Z178" s="62">
        <f>Z176-Z148</f>
        <v>158</v>
      </c>
      <c r="AA178" s="51">
        <f>Z178/Z148</f>
        <v>0.4831804281345566</v>
      </c>
      <c r="AB178" s="28"/>
      <c r="AC178" s="66"/>
      <c r="AD178" s="44"/>
    </row>
    <row r="179" spans="1:30" ht="24.75" customHeight="1" thickBot="1" thickTop="1">
      <c r="A179" s="89" t="s">
        <v>9</v>
      </c>
      <c r="B179" s="90" t="s">
        <v>16</v>
      </c>
      <c r="C179" s="20"/>
      <c r="D179" s="60">
        <v>164</v>
      </c>
      <c r="E179" s="23" t="s">
        <v>24</v>
      </c>
      <c r="F179" s="60">
        <v>85</v>
      </c>
      <c r="G179" s="23" t="s">
        <v>24</v>
      </c>
      <c r="H179" s="60">
        <v>141</v>
      </c>
      <c r="I179" s="23" t="s">
        <v>24</v>
      </c>
      <c r="J179" s="60">
        <v>170</v>
      </c>
      <c r="K179" s="23" t="s">
        <v>24</v>
      </c>
      <c r="L179" s="60">
        <v>147</v>
      </c>
      <c r="M179" s="23" t="s">
        <v>24</v>
      </c>
      <c r="N179" s="60">
        <v>118</v>
      </c>
      <c r="O179" s="23" t="s">
        <v>24</v>
      </c>
      <c r="P179" s="60">
        <v>108</v>
      </c>
      <c r="Q179" s="23" t="s">
        <v>24</v>
      </c>
      <c r="R179" s="60">
        <v>111</v>
      </c>
      <c r="S179" s="23" t="s">
        <v>24</v>
      </c>
      <c r="T179" s="60">
        <v>123</v>
      </c>
      <c r="U179" s="23" t="s">
        <v>24</v>
      </c>
      <c r="V179" s="60">
        <v>127</v>
      </c>
      <c r="W179" s="23" t="s">
        <v>24</v>
      </c>
      <c r="X179" s="60">
        <v>107</v>
      </c>
      <c r="Y179" s="23" t="s">
        <v>24</v>
      </c>
      <c r="Z179" s="64">
        <v>168</v>
      </c>
      <c r="AA179" s="46" t="s">
        <v>24</v>
      </c>
      <c r="AB179" s="27">
        <f>D179+F179+H179+J179+L179+N179+P179+R179+T179+V179+X179+Z179</f>
        <v>1569</v>
      </c>
      <c r="AC179" s="26"/>
      <c r="AD179" s="29"/>
    </row>
    <row r="180" spans="1:30" ht="24.75" customHeight="1" thickBot="1" thickTop="1">
      <c r="A180" s="89"/>
      <c r="B180" s="91"/>
      <c r="C180" s="21" t="s">
        <v>19</v>
      </c>
      <c r="D180" s="65">
        <f>D179-Z151</f>
        <v>92</v>
      </c>
      <c r="E180" s="30">
        <f>D180/Z151</f>
        <v>1.2777777777777777</v>
      </c>
      <c r="F180" s="65">
        <f>F179-D179</f>
        <v>-79</v>
      </c>
      <c r="G180" s="30">
        <f>F180/D179</f>
        <v>-0.4817073170731707</v>
      </c>
      <c r="H180" s="65">
        <f>H179-F179</f>
        <v>56</v>
      </c>
      <c r="I180" s="30">
        <f>H180/F179</f>
        <v>0.6588235294117647</v>
      </c>
      <c r="J180" s="65">
        <f>J179-H179</f>
        <v>29</v>
      </c>
      <c r="K180" s="30">
        <f>J180/H179</f>
        <v>0.20567375886524822</v>
      </c>
      <c r="L180" s="65">
        <f>L179-J179</f>
        <v>-23</v>
      </c>
      <c r="M180" s="30">
        <f>L180/J179</f>
        <v>-0.13529411764705881</v>
      </c>
      <c r="N180" s="57">
        <f>N179-L179</f>
        <v>-29</v>
      </c>
      <c r="O180" s="39">
        <f>N180/L179</f>
        <v>-0.19727891156462585</v>
      </c>
      <c r="P180" s="57">
        <f>P179-N179</f>
        <v>-10</v>
      </c>
      <c r="Q180" s="39">
        <f>P180/N179</f>
        <v>-0.0847457627118644</v>
      </c>
      <c r="R180" s="57">
        <f>R179-P179</f>
        <v>3</v>
      </c>
      <c r="S180" s="39">
        <f>R180/P179</f>
        <v>0.027777777777777776</v>
      </c>
      <c r="T180" s="57">
        <f>T179-R179</f>
        <v>12</v>
      </c>
      <c r="U180" s="39">
        <f>T180/R179</f>
        <v>0.10810810810810811</v>
      </c>
      <c r="V180" s="57">
        <f>V179-T179</f>
        <v>4</v>
      </c>
      <c r="W180" s="39">
        <f>V180/T179</f>
        <v>0.032520325203252036</v>
      </c>
      <c r="X180" s="57">
        <f>X179-V179</f>
        <v>-20</v>
      </c>
      <c r="Y180" s="39">
        <f>X180/V179</f>
        <v>-0.15748031496062992</v>
      </c>
      <c r="Z180" s="62">
        <f>Z179-X179</f>
        <v>61</v>
      </c>
      <c r="AA180" s="51">
        <f>Z180/X179</f>
        <v>0.5700934579439252</v>
      </c>
      <c r="AB180" s="73">
        <v>168</v>
      </c>
      <c r="AC180" s="45"/>
      <c r="AD180" s="67"/>
    </row>
    <row r="181" spans="1:30" ht="24.75" customHeight="1" thickBot="1" thickTop="1">
      <c r="A181" s="89"/>
      <c r="B181" s="92"/>
      <c r="C181" s="18" t="s">
        <v>20</v>
      </c>
      <c r="D181" s="58">
        <f>D179-D151</f>
        <v>42</v>
      </c>
      <c r="E181" s="31">
        <f>D181/D151</f>
        <v>0.3442622950819672</v>
      </c>
      <c r="F181" s="58">
        <f>F180-F151</f>
        <v>-141</v>
      </c>
      <c r="G181" s="31">
        <f>F181/F151</f>
        <v>-2.274193548387097</v>
      </c>
      <c r="H181" s="58">
        <f>H180-H151</f>
        <v>-38</v>
      </c>
      <c r="I181" s="31">
        <f>H181/H151</f>
        <v>-0.40425531914893614</v>
      </c>
      <c r="J181" s="58">
        <f>J180-J151</f>
        <v>-64</v>
      </c>
      <c r="K181" s="31">
        <f>J181/J151</f>
        <v>-0.6881720430107527</v>
      </c>
      <c r="L181" s="58">
        <f>L180-L151</f>
        <v>-95</v>
      </c>
      <c r="M181" s="31">
        <f>L181/L151</f>
        <v>-1.3194444444444444</v>
      </c>
      <c r="N181" s="58">
        <f>N180-N151</f>
        <v>-121</v>
      </c>
      <c r="O181" s="31">
        <f>N181/N151</f>
        <v>-1.315217391304348</v>
      </c>
      <c r="P181" s="58">
        <f>P180-P151</f>
        <v>-85</v>
      </c>
      <c r="Q181" s="31">
        <f>P181/P151</f>
        <v>-1.1333333333333333</v>
      </c>
      <c r="R181" s="58">
        <f>R180-R151</f>
        <v>-72</v>
      </c>
      <c r="S181" s="31">
        <f>R181/R151</f>
        <v>-0.96</v>
      </c>
      <c r="T181" s="58">
        <f>T180-T151</f>
        <v>-75</v>
      </c>
      <c r="U181" s="31">
        <f>T181/T151</f>
        <v>-0.8620689655172413</v>
      </c>
      <c r="V181" s="58">
        <f>V180-V151</f>
        <v>-113</v>
      </c>
      <c r="W181" s="31">
        <f>V181/V151</f>
        <v>-0.9658119658119658</v>
      </c>
      <c r="X181" s="58">
        <f>X180-X151</f>
        <v>-149</v>
      </c>
      <c r="Y181" s="31">
        <f>X181/X151</f>
        <v>-1.1550387596899225</v>
      </c>
      <c r="Z181" s="62">
        <f>Z180-Z151</f>
        <v>-11</v>
      </c>
      <c r="AA181" s="51">
        <f>Z181/Z151</f>
        <v>-0.1527777777777778</v>
      </c>
      <c r="AB181" s="28"/>
      <c r="AC181" s="45"/>
      <c r="AD181" s="44"/>
    </row>
    <row r="182" spans="1:30" ht="24.75" customHeight="1" thickBot="1" thickTop="1">
      <c r="A182" s="89" t="s">
        <v>10</v>
      </c>
      <c r="B182" s="90" t="s">
        <v>17</v>
      </c>
      <c r="C182" s="20"/>
      <c r="D182" s="60">
        <v>0</v>
      </c>
      <c r="E182" s="23" t="s">
        <v>24</v>
      </c>
      <c r="F182" s="60">
        <v>0</v>
      </c>
      <c r="G182" s="23" t="s">
        <v>24</v>
      </c>
      <c r="H182" s="60">
        <v>0</v>
      </c>
      <c r="I182" s="23" t="s">
        <v>24</v>
      </c>
      <c r="J182" s="60">
        <v>0</v>
      </c>
      <c r="K182" s="23" t="s">
        <v>24</v>
      </c>
      <c r="L182" s="60">
        <v>0</v>
      </c>
      <c r="M182" s="23" t="s">
        <v>24</v>
      </c>
      <c r="N182" s="60">
        <v>0</v>
      </c>
      <c r="O182" s="23" t="s">
        <v>24</v>
      </c>
      <c r="P182" s="60">
        <v>0</v>
      </c>
      <c r="Q182" s="23" t="s">
        <v>24</v>
      </c>
      <c r="R182" s="60">
        <v>0</v>
      </c>
      <c r="S182" s="23" t="s">
        <v>24</v>
      </c>
      <c r="T182" s="60">
        <v>0</v>
      </c>
      <c r="U182" s="23" t="s">
        <v>24</v>
      </c>
      <c r="V182" s="60">
        <v>0</v>
      </c>
      <c r="W182" s="23" t="s">
        <v>24</v>
      </c>
      <c r="X182" s="60">
        <v>0</v>
      </c>
      <c r="Y182" s="23" t="s">
        <v>24</v>
      </c>
      <c r="Z182" s="64">
        <v>0</v>
      </c>
      <c r="AA182" s="46" t="s">
        <v>24</v>
      </c>
      <c r="AB182" s="27">
        <f>D182+F182+H182+J182+L182+N182+P182+R182+T182+V182+X182</f>
        <v>0</v>
      </c>
      <c r="AC182" s="41"/>
      <c r="AD182" s="42"/>
    </row>
    <row r="183" spans="1:30" ht="24.75" customHeight="1" thickBot="1" thickTop="1">
      <c r="A183" s="89"/>
      <c r="B183" s="91"/>
      <c r="C183" s="21" t="s">
        <v>19</v>
      </c>
      <c r="D183" s="65">
        <f>D182-Z154</f>
        <v>0</v>
      </c>
      <c r="E183" s="30"/>
      <c r="F183" s="65">
        <f>F182-D182</f>
        <v>0</v>
      </c>
      <c r="G183" s="30"/>
      <c r="H183" s="65">
        <f>H182-F182</f>
        <v>0</v>
      </c>
      <c r="I183" s="30"/>
      <c r="J183" s="65">
        <f>J182-H182</f>
        <v>0</v>
      </c>
      <c r="K183" s="30"/>
      <c r="L183" s="65">
        <f>L182-J182</f>
        <v>0</v>
      </c>
      <c r="M183" s="30"/>
      <c r="N183" s="57">
        <f>N182-L182</f>
        <v>0</v>
      </c>
      <c r="O183" s="39"/>
      <c r="P183" s="57">
        <f>P182-N182</f>
        <v>0</v>
      </c>
      <c r="Q183" s="39"/>
      <c r="R183" s="57">
        <f>R182-P182</f>
        <v>0</v>
      </c>
      <c r="S183" s="39"/>
      <c r="T183" s="57">
        <f>T182-R182</f>
        <v>0</v>
      </c>
      <c r="U183" s="39"/>
      <c r="V183" s="57">
        <f>V182-T182</f>
        <v>0</v>
      </c>
      <c r="W183" s="39"/>
      <c r="X183" s="57">
        <f>X182-V182</f>
        <v>0</v>
      </c>
      <c r="Y183" s="39"/>
      <c r="Z183" s="62">
        <f>Z182-X182</f>
        <v>0</v>
      </c>
      <c r="AA183" s="62"/>
      <c r="AB183" s="28"/>
      <c r="AC183" s="43"/>
      <c r="AD183" s="67"/>
    </row>
    <row r="184" spans="1:30" ht="24.75" customHeight="1" thickBot="1" thickTop="1">
      <c r="A184" s="89"/>
      <c r="B184" s="92"/>
      <c r="C184" s="18" t="s">
        <v>20</v>
      </c>
      <c r="D184" s="58">
        <f>D182-D154</f>
        <v>0</v>
      </c>
      <c r="E184" s="31"/>
      <c r="F184" s="58">
        <f>F182-F154</f>
        <v>0</v>
      </c>
      <c r="G184" s="31"/>
      <c r="H184" s="58">
        <f>H182-H154</f>
        <v>0</v>
      </c>
      <c r="I184" s="31"/>
      <c r="J184" s="58">
        <f>J182-J154</f>
        <v>0</v>
      </c>
      <c r="K184" s="31"/>
      <c r="L184" s="58">
        <f>L182-L154</f>
        <v>0</v>
      </c>
      <c r="M184" s="31"/>
      <c r="N184" s="58">
        <f>N182-N154</f>
        <v>0</v>
      </c>
      <c r="O184" s="31"/>
      <c r="P184" s="58">
        <f>P182-P154</f>
        <v>0</v>
      </c>
      <c r="Q184" s="31"/>
      <c r="R184" s="58">
        <f>R182-R154</f>
        <v>0</v>
      </c>
      <c r="S184" s="31"/>
      <c r="T184" s="58">
        <f>T182-T154</f>
        <v>0</v>
      </c>
      <c r="U184" s="31"/>
      <c r="V184" s="58">
        <f>V182-V154</f>
        <v>0</v>
      </c>
      <c r="W184" s="31"/>
      <c r="X184" s="58">
        <f>X182-X154</f>
        <v>0</v>
      </c>
      <c r="Y184" s="31"/>
      <c r="Z184" s="62">
        <f>Z182-Z154</f>
        <v>0</v>
      </c>
      <c r="AA184" s="62"/>
      <c r="AB184" s="28"/>
      <c r="AC184" s="66"/>
      <c r="AD184" s="44"/>
    </row>
    <row r="185" spans="1:30" ht="24.75" customHeight="1" thickBot="1" thickTop="1">
      <c r="A185" s="89" t="s">
        <v>11</v>
      </c>
      <c r="B185" s="90" t="s">
        <v>15</v>
      </c>
      <c r="C185" s="20"/>
      <c r="D185" s="60">
        <v>114</v>
      </c>
      <c r="E185" s="23" t="s">
        <v>24</v>
      </c>
      <c r="F185" s="60">
        <v>61</v>
      </c>
      <c r="G185" s="23" t="s">
        <v>24</v>
      </c>
      <c r="H185" s="60">
        <v>55</v>
      </c>
      <c r="I185" s="23" t="s">
        <v>24</v>
      </c>
      <c r="J185" s="60">
        <v>65</v>
      </c>
      <c r="K185" s="23" t="s">
        <v>24</v>
      </c>
      <c r="L185" s="60">
        <v>49</v>
      </c>
      <c r="M185" s="23" t="s">
        <v>24</v>
      </c>
      <c r="N185" s="60">
        <v>59</v>
      </c>
      <c r="O185" s="23" t="s">
        <v>24</v>
      </c>
      <c r="P185" s="60">
        <v>73</v>
      </c>
      <c r="Q185" s="23" t="s">
        <v>24</v>
      </c>
      <c r="R185" s="60">
        <v>82</v>
      </c>
      <c r="S185" s="23" t="s">
        <v>24</v>
      </c>
      <c r="T185" s="60">
        <v>78</v>
      </c>
      <c r="U185" s="23" t="s">
        <v>24</v>
      </c>
      <c r="V185" s="60">
        <v>89</v>
      </c>
      <c r="W185" s="23" t="s">
        <v>24</v>
      </c>
      <c r="X185" s="82">
        <v>114</v>
      </c>
      <c r="Y185" s="23" t="s">
        <v>24</v>
      </c>
      <c r="Z185" s="64">
        <v>279</v>
      </c>
      <c r="AA185" s="46" t="s">
        <v>24</v>
      </c>
      <c r="AB185" s="27">
        <f>D185+F185+H185+J185+L185+N185+P185+R185+T185+V185+X185+Z185</f>
        <v>1118</v>
      </c>
      <c r="AC185" s="26"/>
      <c r="AD185" s="29"/>
    </row>
    <row r="186" spans="1:30" ht="24.75" customHeight="1" thickBot="1" thickTop="1">
      <c r="A186" s="89"/>
      <c r="B186" s="91"/>
      <c r="C186" s="21" t="s">
        <v>19</v>
      </c>
      <c r="D186" s="65">
        <f>D185-Z157</f>
        <v>-23</v>
      </c>
      <c r="E186" s="30">
        <f>D186/Z157</f>
        <v>-0.1678832116788321</v>
      </c>
      <c r="F186" s="65">
        <f>F185-D185</f>
        <v>-53</v>
      </c>
      <c r="G186" s="30">
        <f>F186/D185</f>
        <v>-0.4649122807017544</v>
      </c>
      <c r="H186" s="65">
        <f>H185-F185</f>
        <v>-6</v>
      </c>
      <c r="I186" s="30">
        <f>H186/F185</f>
        <v>-0.09836065573770492</v>
      </c>
      <c r="J186" s="65">
        <f>J185-H185</f>
        <v>10</v>
      </c>
      <c r="K186" s="30">
        <f>J186/H185</f>
        <v>0.18181818181818182</v>
      </c>
      <c r="L186" s="65">
        <f>L185-J185</f>
        <v>-16</v>
      </c>
      <c r="M186" s="30">
        <f>L186/J185</f>
        <v>-0.24615384615384617</v>
      </c>
      <c r="N186" s="57">
        <f>N185-L185</f>
        <v>10</v>
      </c>
      <c r="O186" s="39">
        <f>N186/L185</f>
        <v>0.20408163265306123</v>
      </c>
      <c r="P186" s="57">
        <f>P185-N185</f>
        <v>14</v>
      </c>
      <c r="Q186" s="39">
        <f>P186/N185</f>
        <v>0.23728813559322035</v>
      </c>
      <c r="R186" s="57">
        <f>R185-P185</f>
        <v>9</v>
      </c>
      <c r="S186" s="39">
        <f>R186/P185</f>
        <v>0.1232876712328767</v>
      </c>
      <c r="T186" s="57">
        <f>T185-R185</f>
        <v>-4</v>
      </c>
      <c r="U186" s="39">
        <f>T186/R185</f>
        <v>-0.04878048780487805</v>
      </c>
      <c r="V186" s="57">
        <f>V185-T185</f>
        <v>11</v>
      </c>
      <c r="W186" s="39">
        <f>V186/T185</f>
        <v>0.14102564102564102</v>
      </c>
      <c r="X186" s="57">
        <f>X185-V185</f>
        <v>25</v>
      </c>
      <c r="Y186" s="39">
        <f>X186/V185</f>
        <v>0.2808988764044944</v>
      </c>
      <c r="Z186" s="62">
        <f>Z185-X185</f>
        <v>165</v>
      </c>
      <c r="AA186" s="62">
        <f>Z186/X185</f>
        <v>1.4473684210526316</v>
      </c>
      <c r="AB186" s="73">
        <f>AB185-D185-F185-H185-J185-L185-N185-P185-R26-R185-T185-V185-X185</f>
        <v>279</v>
      </c>
      <c r="AC186" s="12"/>
      <c r="AD186" s="67"/>
    </row>
    <row r="187" spans="1:29" ht="24.75" customHeight="1" thickBot="1" thickTop="1">
      <c r="A187" s="89"/>
      <c r="B187" s="92"/>
      <c r="C187" s="18" t="s">
        <v>20</v>
      </c>
      <c r="D187" s="58">
        <f>D185-D157</f>
        <v>93</v>
      </c>
      <c r="E187" s="31">
        <f>D187/D157</f>
        <v>4.428571428571429</v>
      </c>
      <c r="F187" s="58">
        <f>F185-F157</f>
        <v>-67</v>
      </c>
      <c r="G187" s="31">
        <f>F187/F157</f>
        <v>-0.5234375</v>
      </c>
      <c r="H187" s="58">
        <f>H185-H157</f>
        <v>-18</v>
      </c>
      <c r="I187" s="31">
        <f>H187/H157</f>
        <v>-0.2465753424657534</v>
      </c>
      <c r="J187" s="58">
        <f>J185-J157</f>
        <v>-31</v>
      </c>
      <c r="K187" s="31">
        <f>J187/J157</f>
        <v>-0.3229166666666667</v>
      </c>
      <c r="L187" s="58">
        <f>L185-L157</f>
        <v>-13</v>
      </c>
      <c r="M187" s="31">
        <f>L187/L157</f>
        <v>-0.20967741935483872</v>
      </c>
      <c r="N187" s="58">
        <f>N185-N157</f>
        <v>-85</v>
      </c>
      <c r="O187" s="31">
        <f>N187/N157</f>
        <v>-0.5902777777777778</v>
      </c>
      <c r="P187" s="58">
        <f>P185-P157</f>
        <v>-13</v>
      </c>
      <c r="Q187" s="31">
        <f>P187/P157</f>
        <v>-0.1511627906976744</v>
      </c>
      <c r="R187" s="58">
        <f>R185-R157</f>
        <v>19</v>
      </c>
      <c r="S187" s="31">
        <f>R187/R157</f>
        <v>0.30158730158730157</v>
      </c>
      <c r="T187" s="58">
        <f>T185-T157</f>
        <v>-171</v>
      </c>
      <c r="U187" s="31">
        <f>T187/T157</f>
        <v>-0.6867469879518072</v>
      </c>
      <c r="V187" s="58">
        <f>V185-V157</f>
        <v>-18</v>
      </c>
      <c r="W187" s="31">
        <f>V187/V157</f>
        <v>-0.16822429906542055</v>
      </c>
      <c r="X187" s="58">
        <f>X185-X157</f>
        <v>5</v>
      </c>
      <c r="Y187" s="31">
        <f>X187/X157</f>
        <v>0.045871559633027525</v>
      </c>
      <c r="Z187" s="62">
        <f>Z185-Z157</f>
        <v>142</v>
      </c>
      <c r="AA187" s="62">
        <f>Z187/Z157</f>
        <v>1.0364963503649636</v>
      </c>
      <c r="AB187" s="10"/>
      <c r="AC187" s="9"/>
    </row>
    <row r="188" spans="1:29" ht="24.75" customHeight="1" thickBot="1">
      <c r="A188" s="99" t="s">
        <v>12</v>
      </c>
      <c r="B188" s="100"/>
      <c r="C188" s="100"/>
      <c r="D188" s="100"/>
      <c r="E188" s="100"/>
      <c r="F188" s="100"/>
      <c r="G188" s="100"/>
      <c r="H188" s="100"/>
      <c r="I188" s="100"/>
      <c r="J188" s="100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100"/>
      <c r="W188" s="100"/>
      <c r="X188" s="100"/>
      <c r="Y188" s="100"/>
      <c r="Z188" s="100"/>
      <c r="AA188" s="100"/>
      <c r="AB188" s="10"/>
      <c r="AC188" s="9"/>
    </row>
    <row r="189" spans="1:29" ht="24.75" customHeight="1" thickBot="1">
      <c r="A189" s="89" t="s">
        <v>13</v>
      </c>
      <c r="B189" s="90" t="s">
        <v>14</v>
      </c>
      <c r="C189" s="5"/>
      <c r="D189" s="60">
        <v>229</v>
      </c>
      <c r="E189" s="23" t="s">
        <v>24</v>
      </c>
      <c r="F189" s="60">
        <v>184</v>
      </c>
      <c r="G189" s="23" t="s">
        <v>24</v>
      </c>
      <c r="H189" s="60">
        <v>165</v>
      </c>
      <c r="I189" s="23" t="s">
        <v>24</v>
      </c>
      <c r="J189" s="60">
        <v>157</v>
      </c>
      <c r="K189" s="23" t="s">
        <v>24</v>
      </c>
      <c r="L189" s="60">
        <v>159</v>
      </c>
      <c r="M189" s="23" t="s">
        <v>24</v>
      </c>
      <c r="N189" s="60">
        <v>131</v>
      </c>
      <c r="O189" s="23" t="s">
        <v>24</v>
      </c>
      <c r="P189" s="60">
        <v>133</v>
      </c>
      <c r="Q189" s="23" t="s">
        <v>24</v>
      </c>
      <c r="R189" s="60">
        <v>155</v>
      </c>
      <c r="S189" s="23" t="s">
        <v>24</v>
      </c>
      <c r="T189" s="60">
        <v>125</v>
      </c>
      <c r="U189" s="23" t="s">
        <v>24</v>
      </c>
      <c r="V189" s="60">
        <v>129</v>
      </c>
      <c r="W189" s="23" t="s">
        <v>24</v>
      </c>
      <c r="X189" s="60">
        <v>309</v>
      </c>
      <c r="Y189" s="23" t="s">
        <v>24</v>
      </c>
      <c r="Z189" s="69">
        <v>360</v>
      </c>
      <c r="AA189" s="70" t="s">
        <v>24</v>
      </c>
      <c r="AB189" s="10"/>
      <c r="AC189" s="9"/>
    </row>
    <row r="190" spans="1:29" ht="24.75" customHeight="1" thickBot="1" thickTop="1">
      <c r="A190" s="89"/>
      <c r="B190" s="91"/>
      <c r="C190" s="21" t="s">
        <v>19</v>
      </c>
      <c r="D190" s="65">
        <f>D189-Z161</f>
        <v>-21</v>
      </c>
      <c r="E190" s="30">
        <f>D190/Z161</f>
        <v>-0.084</v>
      </c>
      <c r="F190" s="65">
        <f>F189-D189</f>
        <v>-45</v>
      </c>
      <c r="G190" s="30">
        <f>F190/D189</f>
        <v>-0.1965065502183406</v>
      </c>
      <c r="H190" s="65">
        <f>H189-F189</f>
        <v>-19</v>
      </c>
      <c r="I190" s="30">
        <f>H190/F189</f>
        <v>-0.10326086956521739</v>
      </c>
      <c r="J190" s="65">
        <f>J189-H189</f>
        <v>-8</v>
      </c>
      <c r="K190" s="30">
        <f>J190/H189</f>
        <v>-0.048484848484848485</v>
      </c>
      <c r="L190" s="65">
        <f>L189-J189</f>
        <v>2</v>
      </c>
      <c r="M190" s="30">
        <f>L190/J189</f>
        <v>0.012738853503184714</v>
      </c>
      <c r="N190" s="57">
        <f>N189-L189</f>
        <v>-28</v>
      </c>
      <c r="O190" s="39">
        <f>N190/L189</f>
        <v>-0.1761006289308176</v>
      </c>
      <c r="P190" s="57">
        <f>P189-N189</f>
        <v>2</v>
      </c>
      <c r="Q190" s="39">
        <f>P190/N189</f>
        <v>0.015267175572519083</v>
      </c>
      <c r="R190" s="57">
        <f>R189-P189</f>
        <v>22</v>
      </c>
      <c r="S190" s="39">
        <f>R190/P189</f>
        <v>0.16541353383458646</v>
      </c>
      <c r="T190" s="57">
        <f>T189-R189</f>
        <v>-30</v>
      </c>
      <c r="U190" s="39">
        <f>T190/R189</f>
        <v>-0.1935483870967742</v>
      </c>
      <c r="V190" s="57">
        <f>V189-T189</f>
        <v>4</v>
      </c>
      <c r="W190" s="39">
        <f>V190/T189</f>
        <v>0.032</v>
      </c>
      <c r="X190" s="57">
        <f>X189-V189</f>
        <v>180</v>
      </c>
      <c r="Y190" s="39">
        <f>X190/V189</f>
        <v>1.3953488372093024</v>
      </c>
      <c r="Z190" s="62">
        <f>Z189-X189</f>
        <v>51</v>
      </c>
      <c r="AA190" s="62">
        <f>Z190/X189</f>
        <v>0.1650485436893204</v>
      </c>
      <c r="AB190" s="10"/>
      <c r="AC190" s="9"/>
    </row>
    <row r="191" spans="1:29" ht="24.75" customHeight="1" thickBot="1" thickTop="1">
      <c r="A191" s="89"/>
      <c r="B191" s="92"/>
      <c r="C191" s="18" t="s">
        <v>20</v>
      </c>
      <c r="D191" s="58">
        <f>D189-D161</f>
        <v>33</v>
      </c>
      <c r="E191" s="31">
        <f>D191/D161</f>
        <v>0.1683673469387755</v>
      </c>
      <c r="F191" s="58">
        <f>F189-F161</f>
        <v>-35</v>
      </c>
      <c r="G191" s="31">
        <f>F191/F161</f>
        <v>-0.1598173515981735</v>
      </c>
      <c r="H191" s="58">
        <f>H189-H161</f>
        <v>-30</v>
      </c>
      <c r="I191" s="31">
        <f>H191/H161</f>
        <v>-0.15384615384615385</v>
      </c>
      <c r="J191" s="58">
        <f>J189-J161</f>
        <v>-78</v>
      </c>
      <c r="K191" s="31">
        <f>J191/J161</f>
        <v>-0.33191489361702126</v>
      </c>
      <c r="L191" s="58">
        <f>L189-L161</f>
        <v>-51</v>
      </c>
      <c r="M191" s="31">
        <f>L191/L161</f>
        <v>-0.24285714285714285</v>
      </c>
      <c r="N191" s="58">
        <f>N189-N161</f>
        <v>-168</v>
      </c>
      <c r="O191" s="31">
        <f>N191/N161</f>
        <v>-0.5618729096989966</v>
      </c>
      <c r="P191" s="58">
        <f>P189-P161</f>
        <v>-160</v>
      </c>
      <c r="Q191" s="31">
        <f>P191/P161</f>
        <v>-0.5460750853242321</v>
      </c>
      <c r="R191" s="58">
        <f>R189-R161</f>
        <v>-157</v>
      </c>
      <c r="S191" s="31">
        <f>R191/R161</f>
        <v>-0.5032051282051282</v>
      </c>
      <c r="T191" s="58">
        <f>T189-T161</f>
        <v>-197</v>
      </c>
      <c r="U191" s="31">
        <f>T191/T161</f>
        <v>-0.6118012422360248</v>
      </c>
      <c r="V191" s="58">
        <f>V189-V161</f>
        <v>-218</v>
      </c>
      <c r="W191" s="31">
        <f>V191/V161</f>
        <v>-0.6282420749279539</v>
      </c>
      <c r="X191" s="58">
        <f>X189-X161</f>
        <v>-79</v>
      </c>
      <c r="Y191" s="31">
        <f>X191/X161</f>
        <v>-0.2036082474226804</v>
      </c>
      <c r="Z191" s="62">
        <f>Z189-Z161</f>
        <v>110</v>
      </c>
      <c r="AA191" s="62">
        <f>Z191/Z161</f>
        <v>0.44</v>
      </c>
      <c r="AB191" s="10"/>
      <c r="AC191" s="9"/>
    </row>
    <row r="194" ht="13.5" thickBot="1"/>
    <row r="195" spans="1:30" ht="29.25" customHeight="1" thickBot="1" thickTop="1">
      <c r="A195" s="107" t="s">
        <v>55</v>
      </c>
      <c r="B195" s="107"/>
      <c r="C195" s="107"/>
      <c r="D195" s="107"/>
      <c r="E195" s="107"/>
      <c r="F195" s="107"/>
      <c r="G195" s="107"/>
      <c r="H195" s="107"/>
      <c r="I195" s="107"/>
      <c r="J195" s="107"/>
      <c r="K195" s="107"/>
      <c r="L195" s="108"/>
      <c r="M195" s="108"/>
      <c r="N195" s="108"/>
      <c r="O195" s="108"/>
      <c r="P195" s="108"/>
      <c r="Q195" s="108"/>
      <c r="R195" s="108"/>
      <c r="S195" s="108"/>
      <c r="T195" s="108"/>
      <c r="U195" s="108"/>
      <c r="V195" s="108"/>
      <c r="W195" s="108"/>
      <c r="X195" s="108"/>
      <c r="Y195" s="108"/>
      <c r="Z195" s="108"/>
      <c r="AA195" s="108"/>
      <c r="AB195" s="108"/>
      <c r="AC195" s="108"/>
      <c r="AD195" s="108"/>
    </row>
    <row r="196" spans="4:14" ht="14.25" thickBot="1" thickTop="1">
      <c r="D196" s="85"/>
      <c r="F196" s="6"/>
      <c r="H196" s="6"/>
      <c r="J196" s="6"/>
      <c r="L196" s="6"/>
      <c r="N196" s="6"/>
    </row>
    <row r="197" spans="1:30" ht="17.25" customHeight="1" thickBot="1">
      <c r="A197" s="89" t="s">
        <v>0</v>
      </c>
      <c r="B197" s="109" t="s">
        <v>1</v>
      </c>
      <c r="C197" s="111"/>
      <c r="D197" s="93" t="s">
        <v>53</v>
      </c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  <c r="R197" s="94"/>
      <c r="S197" s="94"/>
      <c r="T197" s="94"/>
      <c r="U197" s="94"/>
      <c r="V197" s="94"/>
      <c r="W197" s="94"/>
      <c r="X197" s="94"/>
      <c r="Y197" s="94"/>
      <c r="Z197" s="94"/>
      <c r="AA197" s="112"/>
      <c r="AB197" s="113" t="s">
        <v>21</v>
      </c>
      <c r="AC197" s="116" t="s">
        <v>22</v>
      </c>
      <c r="AD197" s="117"/>
    </row>
    <row r="198" spans="1:30" ht="21" customHeight="1" thickBot="1" thickTop="1">
      <c r="A198" s="89"/>
      <c r="B198" s="110"/>
      <c r="C198" s="89"/>
      <c r="D198" s="95" t="s">
        <v>4</v>
      </c>
      <c r="E198" s="96"/>
      <c r="F198" s="95" t="s">
        <v>5</v>
      </c>
      <c r="G198" s="96"/>
      <c r="H198" s="95" t="s">
        <v>25</v>
      </c>
      <c r="I198" s="96"/>
      <c r="J198" s="95" t="s">
        <v>26</v>
      </c>
      <c r="K198" s="96"/>
      <c r="L198" s="95" t="s">
        <v>27</v>
      </c>
      <c r="M198" s="96"/>
      <c r="N198" s="95" t="s">
        <v>28</v>
      </c>
      <c r="O198" s="96"/>
      <c r="P198" s="95" t="s">
        <v>29</v>
      </c>
      <c r="Q198" s="96"/>
      <c r="R198" s="95" t="s">
        <v>31</v>
      </c>
      <c r="S198" s="96"/>
      <c r="T198" s="95" t="s">
        <v>32</v>
      </c>
      <c r="U198" s="96"/>
      <c r="V198" s="95" t="s">
        <v>33</v>
      </c>
      <c r="W198" s="96"/>
      <c r="X198" s="95" t="s">
        <v>34</v>
      </c>
      <c r="Y198" s="96"/>
      <c r="Z198" s="97" t="s">
        <v>35</v>
      </c>
      <c r="AA198" s="98"/>
      <c r="AB198" s="114"/>
      <c r="AC198" s="118"/>
      <c r="AD198" s="119"/>
    </row>
    <row r="199" spans="1:30" ht="19.5" customHeight="1" thickBot="1" thickTop="1">
      <c r="A199" s="2"/>
      <c r="B199" s="1"/>
      <c r="C199" s="99" t="s">
        <v>30</v>
      </c>
      <c r="D199" s="100"/>
      <c r="E199" s="100"/>
      <c r="F199" s="100"/>
      <c r="G199" s="100"/>
      <c r="H199" s="100"/>
      <c r="I199" s="100"/>
      <c r="J199" s="100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100"/>
      <c r="W199" s="100"/>
      <c r="X199" s="100"/>
      <c r="Y199" s="100"/>
      <c r="Z199" s="100"/>
      <c r="AA199" s="101"/>
      <c r="AB199" s="115"/>
      <c r="AC199" s="24" t="s">
        <v>23</v>
      </c>
      <c r="AD199" s="25" t="s">
        <v>24</v>
      </c>
    </row>
    <row r="200" spans="1:30" ht="13.5" thickBot="1">
      <c r="A200" s="3"/>
      <c r="B200" s="3"/>
      <c r="C200" s="3"/>
      <c r="D200" s="6"/>
      <c r="E200" s="3"/>
      <c r="F200" s="35"/>
      <c r="G200" s="4"/>
      <c r="H200" s="36"/>
      <c r="I200" s="16"/>
      <c r="J200" s="35"/>
      <c r="K200" s="4"/>
      <c r="L200" s="6"/>
      <c r="M200" s="3"/>
      <c r="N200" s="6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102"/>
      <c r="AC200" s="103"/>
      <c r="AD200" s="104"/>
    </row>
    <row r="201" spans="1:30" ht="27" customHeight="1" thickBot="1" thickTop="1">
      <c r="A201" s="89" t="s">
        <v>6</v>
      </c>
      <c r="B201" s="90" t="s">
        <v>7</v>
      </c>
      <c r="C201" s="7"/>
      <c r="D201" s="56">
        <v>12327</v>
      </c>
      <c r="E201" s="22" t="s">
        <v>24</v>
      </c>
      <c r="F201" s="56">
        <v>12468</v>
      </c>
      <c r="G201" s="22" t="s">
        <v>24</v>
      </c>
      <c r="H201" s="56">
        <v>12312</v>
      </c>
      <c r="I201" s="22" t="s">
        <v>24</v>
      </c>
      <c r="J201" s="56">
        <v>12267</v>
      </c>
      <c r="K201" s="22" t="s">
        <v>24</v>
      </c>
      <c r="L201" s="56">
        <v>12124</v>
      </c>
      <c r="M201" s="22" t="s">
        <v>24</v>
      </c>
      <c r="N201" s="56">
        <v>12115</v>
      </c>
      <c r="O201" s="22" t="s">
        <v>24</v>
      </c>
      <c r="P201" s="56">
        <v>11981</v>
      </c>
      <c r="Q201" s="22" t="s">
        <v>24</v>
      </c>
      <c r="R201" s="56">
        <v>12007</v>
      </c>
      <c r="S201" s="22" t="s">
        <v>24</v>
      </c>
      <c r="T201" s="56">
        <v>11920</v>
      </c>
      <c r="U201" s="22" t="s">
        <v>24</v>
      </c>
      <c r="V201" s="56">
        <v>12057</v>
      </c>
      <c r="W201" s="22" t="s">
        <v>24</v>
      </c>
      <c r="X201" s="56">
        <v>12073</v>
      </c>
      <c r="Y201" s="22" t="s">
        <v>24</v>
      </c>
      <c r="Z201" s="61">
        <v>12118</v>
      </c>
      <c r="AA201" s="46" t="s">
        <v>24</v>
      </c>
      <c r="AB201" s="105"/>
      <c r="AC201" s="120"/>
      <c r="AD201" s="54"/>
    </row>
    <row r="202" spans="1:29" ht="27" customHeight="1" thickBot="1" thickTop="1">
      <c r="A202" s="89"/>
      <c r="B202" s="91"/>
      <c r="C202" s="17" t="s">
        <v>19</v>
      </c>
      <c r="D202" s="65">
        <f>D201-Z173</f>
        <v>133</v>
      </c>
      <c r="E202" s="30">
        <f>D202/Z173</f>
        <v>0.010907003444316877</v>
      </c>
      <c r="F202" s="65">
        <f>F201-D201</f>
        <v>141</v>
      </c>
      <c r="G202" s="30">
        <f>F202/D201</f>
        <v>0.011438306157215868</v>
      </c>
      <c r="H202" s="65">
        <f>H201-F201</f>
        <v>-156</v>
      </c>
      <c r="I202" s="30">
        <f>H202/F201</f>
        <v>-0.012512030798845043</v>
      </c>
      <c r="J202" s="65">
        <f>J201-H201</f>
        <v>-45</v>
      </c>
      <c r="K202" s="30">
        <f>J202/H201</f>
        <v>-0.003654970760233918</v>
      </c>
      <c r="L202" s="65">
        <f>L201-J201</f>
        <v>-143</v>
      </c>
      <c r="M202" s="30">
        <f>L202/J201</f>
        <v>-0.011657291921415179</v>
      </c>
      <c r="N202" s="57">
        <f>N201-L201</f>
        <v>-9</v>
      </c>
      <c r="O202" s="39">
        <f>N202/L201</f>
        <v>-0.0007423292642692181</v>
      </c>
      <c r="P202" s="57">
        <f>P201-N201</f>
        <v>-134</v>
      </c>
      <c r="Q202" s="39">
        <f>P202/N201</f>
        <v>-0.011060668592653734</v>
      </c>
      <c r="R202" s="57">
        <f>R201-P201</f>
        <v>26</v>
      </c>
      <c r="S202" s="39">
        <f>R202/P201</f>
        <v>0.002170102662549036</v>
      </c>
      <c r="T202" s="57">
        <f>T201-R201</f>
        <v>-87</v>
      </c>
      <c r="U202" s="39">
        <f>T202/R201</f>
        <v>-0.00724577329890897</v>
      </c>
      <c r="V202" s="57">
        <f>V201-T201</f>
        <v>137</v>
      </c>
      <c r="W202" s="39">
        <f>V202/T201</f>
        <v>0.011493288590604027</v>
      </c>
      <c r="X202" s="57">
        <f>X201-V201</f>
        <v>16</v>
      </c>
      <c r="Y202" s="39">
        <f>X202/V201</f>
        <v>0.0013270299411130464</v>
      </c>
      <c r="Z202" s="62">
        <f>Z201-X201</f>
        <v>45</v>
      </c>
      <c r="AA202" s="51">
        <f>Z202/X201</f>
        <v>0.0037273254369253705</v>
      </c>
      <c r="AB202" s="10"/>
      <c r="AC202" s="9"/>
    </row>
    <row r="203" spans="1:29" ht="27" customHeight="1" thickBot="1" thickTop="1">
      <c r="A203" s="89"/>
      <c r="B203" s="92"/>
      <c r="C203" s="18" t="s">
        <v>20</v>
      </c>
      <c r="D203" s="58">
        <f>D201-D173</f>
        <v>62</v>
      </c>
      <c r="E203" s="31">
        <f>D203/D173</f>
        <v>0.005055034651447208</v>
      </c>
      <c r="F203" s="58">
        <f>F201-F173</f>
        <v>-32</v>
      </c>
      <c r="G203" s="31">
        <f>F203/F173</f>
        <v>-0.00256</v>
      </c>
      <c r="H203" s="58">
        <f>H201-H173</f>
        <v>-49</v>
      </c>
      <c r="I203" s="31">
        <f>H203/H173</f>
        <v>-0.003964080576005178</v>
      </c>
      <c r="J203" s="58">
        <f>J201-J173</f>
        <v>108</v>
      </c>
      <c r="K203" s="31">
        <f>J203/J173</f>
        <v>0.008882309400444115</v>
      </c>
      <c r="L203" s="58">
        <f>L201-L173</f>
        <v>130</v>
      </c>
      <c r="M203" s="31">
        <f>L203/L173</f>
        <v>0.010838752709688178</v>
      </c>
      <c r="N203" s="58">
        <f>N201-N173</f>
        <v>96</v>
      </c>
      <c r="O203" s="31">
        <f>N203/N173</f>
        <v>0.007987353357184458</v>
      </c>
      <c r="P203" s="58">
        <f>P201-P173</f>
        <v>-154</v>
      </c>
      <c r="Q203" s="31">
        <f>P203/P173</f>
        <v>-0.0126905644829007</v>
      </c>
      <c r="R203" s="58">
        <f>R201-R173</f>
        <v>-160</v>
      </c>
      <c r="S203" s="31">
        <f>R203/R173</f>
        <v>-0.013150324648639763</v>
      </c>
      <c r="T203" s="58">
        <f>T201-T173</f>
        <v>-206</v>
      </c>
      <c r="U203" s="31">
        <f>T203/T173</f>
        <v>-0.01698828962559789</v>
      </c>
      <c r="V203" s="58">
        <f>V201-V173</f>
        <v>-62</v>
      </c>
      <c r="W203" s="31">
        <f>V203/V173</f>
        <v>-0.0051159336578925655</v>
      </c>
      <c r="X203" s="58">
        <f>X201-X173</f>
        <v>2</v>
      </c>
      <c r="Y203" s="31">
        <f>X203/X173</f>
        <v>0.00016568635572860574</v>
      </c>
      <c r="Z203" s="62">
        <f>Z201-Z173</f>
        <v>-76</v>
      </c>
      <c r="AA203" s="51">
        <f>Z203/Z173</f>
        <v>-0.0062325733967525014</v>
      </c>
      <c r="AB203" s="10"/>
      <c r="AC203" s="40"/>
    </row>
    <row r="204" spans="1:30" ht="27" customHeight="1" thickBot="1" thickTop="1">
      <c r="A204" s="89" t="s">
        <v>8</v>
      </c>
      <c r="B204" s="90" t="s">
        <v>18</v>
      </c>
      <c r="C204" s="19"/>
      <c r="D204" s="59">
        <v>353</v>
      </c>
      <c r="E204" s="23" t="s">
        <v>24</v>
      </c>
      <c r="F204" s="59">
        <v>319</v>
      </c>
      <c r="G204" s="23" t="s">
        <v>24</v>
      </c>
      <c r="H204" s="59">
        <v>265</v>
      </c>
      <c r="I204" s="23" t="s">
        <v>24</v>
      </c>
      <c r="J204" s="59">
        <v>202</v>
      </c>
      <c r="K204" s="23" t="s">
        <v>24</v>
      </c>
      <c r="L204" s="59">
        <v>200</v>
      </c>
      <c r="M204" s="23" t="s">
        <v>24</v>
      </c>
      <c r="N204" s="59">
        <v>251</v>
      </c>
      <c r="O204" s="23" t="s">
        <v>24</v>
      </c>
      <c r="P204" s="59">
        <v>251</v>
      </c>
      <c r="Q204" s="23" t="s">
        <v>24</v>
      </c>
      <c r="R204" s="59">
        <v>262</v>
      </c>
      <c r="S204" s="23" t="s">
        <v>24</v>
      </c>
      <c r="T204" s="59">
        <v>378</v>
      </c>
      <c r="U204" s="23" t="s">
        <v>24</v>
      </c>
      <c r="V204" s="59">
        <v>312</v>
      </c>
      <c r="W204" s="23" t="s">
        <v>24</v>
      </c>
      <c r="X204" s="59">
        <v>278</v>
      </c>
      <c r="Y204" s="23" t="s">
        <v>24</v>
      </c>
      <c r="Z204" s="63">
        <v>422</v>
      </c>
      <c r="AA204" s="46" t="s">
        <v>24</v>
      </c>
      <c r="AB204" s="27">
        <f>D204+F204+H204+J204+L204+N204+P204+R204+T204+V204+X204+Z204</f>
        <v>3493</v>
      </c>
      <c r="AC204" s="26"/>
      <c r="AD204" s="29"/>
    </row>
    <row r="205" spans="1:30" ht="27" customHeight="1" thickBot="1" thickTop="1">
      <c r="A205" s="89"/>
      <c r="B205" s="91"/>
      <c r="C205" s="17" t="s">
        <v>19</v>
      </c>
      <c r="D205" s="65">
        <f>D204-Z176</f>
        <v>-132</v>
      </c>
      <c r="E205" s="30">
        <f>D205/Z176</f>
        <v>-0.2721649484536082</v>
      </c>
      <c r="F205" s="65">
        <f>F204-D204</f>
        <v>-34</v>
      </c>
      <c r="G205" s="30">
        <f>F205/D204</f>
        <v>-0.09631728045325778</v>
      </c>
      <c r="H205" s="65">
        <f>H204-F204</f>
        <v>-54</v>
      </c>
      <c r="I205" s="30">
        <f>H205/F204</f>
        <v>-0.16927899686520376</v>
      </c>
      <c r="J205" s="65">
        <f>J204-H204</f>
        <v>-63</v>
      </c>
      <c r="K205" s="30">
        <f>J205/H204</f>
        <v>-0.23773584905660378</v>
      </c>
      <c r="L205" s="65">
        <f>L204-J204</f>
        <v>-2</v>
      </c>
      <c r="M205" s="30">
        <f>L205/J204</f>
        <v>-0.009900990099009901</v>
      </c>
      <c r="N205" s="57">
        <f>N204-L204</f>
        <v>51</v>
      </c>
      <c r="O205" s="39">
        <f>N205/L204</f>
        <v>0.255</v>
      </c>
      <c r="P205" s="57">
        <f>P204-N204</f>
        <v>0</v>
      </c>
      <c r="Q205" s="39">
        <f>P205/N204</f>
        <v>0</v>
      </c>
      <c r="R205" s="57">
        <f>R204-P204</f>
        <v>11</v>
      </c>
      <c r="S205" s="39">
        <f>R205/P204</f>
        <v>0.043824701195219126</v>
      </c>
      <c r="T205" s="57">
        <f>T204-R204</f>
        <v>116</v>
      </c>
      <c r="U205" s="39">
        <f>T205/R204</f>
        <v>0.44274809160305345</v>
      </c>
      <c r="V205" s="57">
        <f>V204-T204</f>
        <v>-66</v>
      </c>
      <c r="W205" s="39">
        <f>V205/T204</f>
        <v>-0.1746031746031746</v>
      </c>
      <c r="X205" s="57">
        <f>X204-V204</f>
        <v>-34</v>
      </c>
      <c r="Y205" s="39">
        <f>X205/V204</f>
        <v>-0.10897435897435898</v>
      </c>
      <c r="Z205" s="62">
        <f>Z204-X204</f>
        <v>144</v>
      </c>
      <c r="AA205" s="51">
        <f>Z205/X204</f>
        <v>0.5179856115107914</v>
      </c>
      <c r="AB205" s="73">
        <f>AB204-D204-F204-H204-J204-L204-N204-P204-R204-T204-V204-X204</f>
        <v>422</v>
      </c>
      <c r="AC205" s="45"/>
      <c r="AD205" s="67"/>
    </row>
    <row r="206" spans="1:30" ht="27" customHeight="1" thickBot="1" thickTop="1">
      <c r="A206" s="89"/>
      <c r="B206" s="92"/>
      <c r="C206" s="18" t="s">
        <v>20</v>
      </c>
      <c r="D206" s="58">
        <f>D204-D176</f>
        <v>41</v>
      </c>
      <c r="E206" s="31">
        <f>D206/D176</f>
        <v>0.13141025641025642</v>
      </c>
      <c r="F206" s="58">
        <f>F204-F176</f>
        <v>37</v>
      </c>
      <c r="G206" s="31">
        <f>F206/F176</f>
        <v>0.13120567375886524</v>
      </c>
      <c r="H206" s="58">
        <f>H204-H176</f>
        <v>17</v>
      </c>
      <c r="I206" s="31">
        <f>H206/H176</f>
        <v>0.06854838709677419</v>
      </c>
      <c r="J206" s="58">
        <f>J204-J176</f>
        <v>-7</v>
      </c>
      <c r="K206" s="31">
        <f>J206/J176</f>
        <v>-0.03349282296650718</v>
      </c>
      <c r="L206" s="58">
        <f>L204-L176</f>
        <v>30</v>
      </c>
      <c r="M206" s="31">
        <f>L206/L176</f>
        <v>0.17647058823529413</v>
      </c>
      <c r="N206" s="58">
        <f>N204-N176</f>
        <v>-24</v>
      </c>
      <c r="O206" s="31">
        <f>N206/N176</f>
        <v>-0.08727272727272728</v>
      </c>
      <c r="P206" s="58">
        <f>P204-P176</f>
        <v>-91</v>
      </c>
      <c r="Q206" s="31">
        <f>P206/P176</f>
        <v>-0.26608187134502925</v>
      </c>
      <c r="R206" s="58">
        <f>R204-R176</f>
        <v>-40</v>
      </c>
      <c r="S206" s="31">
        <f>R206/R176</f>
        <v>-0.13245033112582782</v>
      </c>
      <c r="T206" s="58">
        <f>T204-T176</f>
        <v>52</v>
      </c>
      <c r="U206" s="31">
        <f>T206/T176</f>
        <v>0.15950920245398773</v>
      </c>
      <c r="V206" s="58">
        <f>V204-V176</f>
        <v>-2</v>
      </c>
      <c r="W206" s="31">
        <f>V206/V176</f>
        <v>-0.006369426751592357</v>
      </c>
      <c r="X206" s="58">
        <f>X204-X176</f>
        <v>-63</v>
      </c>
      <c r="Y206" s="31">
        <f>X206/X176</f>
        <v>-0.18475073313782991</v>
      </c>
      <c r="Z206" s="62">
        <f>Z204-Z176</f>
        <v>-63</v>
      </c>
      <c r="AA206" s="51">
        <f>Z206/Z176</f>
        <v>-0.12989690721649486</v>
      </c>
      <c r="AB206" s="28"/>
      <c r="AC206" s="66"/>
      <c r="AD206" s="44"/>
    </row>
    <row r="207" spans="1:30" ht="27" customHeight="1" thickBot="1" thickTop="1">
      <c r="A207" s="89" t="s">
        <v>9</v>
      </c>
      <c r="B207" s="90" t="s">
        <v>16</v>
      </c>
      <c r="C207" s="20"/>
      <c r="D207" s="60">
        <v>138</v>
      </c>
      <c r="E207" s="23" t="s">
        <v>24</v>
      </c>
      <c r="F207" s="60">
        <v>101</v>
      </c>
      <c r="G207" s="23" t="s">
        <v>24</v>
      </c>
      <c r="H207" s="60">
        <v>161</v>
      </c>
      <c r="I207" s="23" t="s">
        <v>24</v>
      </c>
      <c r="J207" s="60">
        <v>121</v>
      </c>
      <c r="K207" s="23" t="s">
        <v>24</v>
      </c>
      <c r="L207" s="60">
        <v>129</v>
      </c>
      <c r="M207" s="23" t="s">
        <v>24</v>
      </c>
      <c r="N207" s="60">
        <v>115</v>
      </c>
      <c r="O207" s="23" t="s">
        <v>24</v>
      </c>
      <c r="P207" s="60">
        <v>128</v>
      </c>
      <c r="Q207" s="23" t="s">
        <v>24</v>
      </c>
      <c r="R207" s="60">
        <v>87</v>
      </c>
      <c r="S207" s="23" t="s">
        <v>24</v>
      </c>
      <c r="T207" s="60">
        <v>134</v>
      </c>
      <c r="U207" s="23" t="s">
        <v>24</v>
      </c>
      <c r="V207" s="60">
        <v>84</v>
      </c>
      <c r="W207" s="23" t="s">
        <v>24</v>
      </c>
      <c r="X207" s="60">
        <v>94</v>
      </c>
      <c r="Y207" s="23" t="s">
        <v>24</v>
      </c>
      <c r="Z207" s="64">
        <v>124</v>
      </c>
      <c r="AA207" s="46" t="s">
        <v>24</v>
      </c>
      <c r="AB207" s="27">
        <f>D207+F207+H207+J207+L207+N207+P207+R207+T207+V207+X207+Z207</f>
        <v>1416</v>
      </c>
      <c r="AC207" s="26"/>
      <c r="AD207" s="29"/>
    </row>
    <row r="208" spans="1:30" ht="27" customHeight="1" thickBot="1" thickTop="1">
      <c r="A208" s="89"/>
      <c r="B208" s="91"/>
      <c r="C208" s="21" t="s">
        <v>19</v>
      </c>
      <c r="D208" s="65">
        <f>D207-Z179</f>
        <v>-30</v>
      </c>
      <c r="E208" s="30">
        <f>D208/Z179</f>
        <v>-0.17857142857142858</v>
      </c>
      <c r="F208" s="65">
        <f>F207-D207</f>
        <v>-37</v>
      </c>
      <c r="G208" s="30">
        <f>F208/D207</f>
        <v>-0.26811594202898553</v>
      </c>
      <c r="H208" s="65">
        <f>H207-F207</f>
        <v>60</v>
      </c>
      <c r="I208" s="30">
        <f>H208/F207</f>
        <v>0.594059405940594</v>
      </c>
      <c r="J208" s="65">
        <f>J207-H207</f>
        <v>-40</v>
      </c>
      <c r="K208" s="30">
        <f>J208/H207</f>
        <v>-0.2484472049689441</v>
      </c>
      <c r="L208" s="65">
        <f>L207-J207</f>
        <v>8</v>
      </c>
      <c r="M208" s="30">
        <f>L208/J207</f>
        <v>0.06611570247933884</v>
      </c>
      <c r="N208" s="57">
        <f>N207-L207</f>
        <v>-14</v>
      </c>
      <c r="O208" s="39">
        <f>N208/L207</f>
        <v>-0.10852713178294573</v>
      </c>
      <c r="P208" s="57">
        <f>P207-N207</f>
        <v>13</v>
      </c>
      <c r="Q208" s="39">
        <f>P208/N207</f>
        <v>0.11304347826086956</v>
      </c>
      <c r="R208" s="57">
        <f>R207-P207</f>
        <v>-41</v>
      </c>
      <c r="S208" s="39">
        <f>R208/P207</f>
        <v>-0.3203125</v>
      </c>
      <c r="T208" s="57">
        <f>T207-R207</f>
        <v>47</v>
      </c>
      <c r="U208" s="39">
        <f>T208/R207</f>
        <v>0.5402298850574713</v>
      </c>
      <c r="V208" s="57">
        <f>V207-T207</f>
        <v>-50</v>
      </c>
      <c r="W208" s="39">
        <f>V208/T207</f>
        <v>-0.373134328358209</v>
      </c>
      <c r="X208" s="57">
        <f>X207-V207</f>
        <v>10</v>
      </c>
      <c r="Y208" s="39">
        <f>X208/V207</f>
        <v>0.11904761904761904</v>
      </c>
      <c r="Z208" s="62">
        <f>Z207-X207</f>
        <v>30</v>
      </c>
      <c r="AA208" s="51">
        <f>Z208/X207</f>
        <v>0.3191489361702128</v>
      </c>
      <c r="AB208" s="73">
        <f>AB207-D207-F207-H207-J207-L207-N207-P207-R207-T207-V207-X207</f>
        <v>124</v>
      </c>
      <c r="AC208" s="45"/>
      <c r="AD208" s="67"/>
    </row>
    <row r="209" spans="1:30" ht="27" customHeight="1" thickBot="1" thickTop="1">
      <c r="A209" s="89"/>
      <c r="B209" s="92"/>
      <c r="C209" s="18" t="s">
        <v>20</v>
      </c>
      <c r="D209" s="58">
        <f>D207-D179</f>
        <v>-26</v>
      </c>
      <c r="E209" s="31">
        <f>D209/D179</f>
        <v>-0.15853658536585366</v>
      </c>
      <c r="F209" s="58">
        <f>F208-F179</f>
        <v>-122</v>
      </c>
      <c r="G209" s="31">
        <f>F209/F179</f>
        <v>-1.4352941176470588</v>
      </c>
      <c r="H209" s="58">
        <f>H208-H179</f>
        <v>-81</v>
      </c>
      <c r="I209" s="31">
        <f>H209/H179</f>
        <v>-0.574468085106383</v>
      </c>
      <c r="J209" s="58">
        <f>J208-J179</f>
        <v>-210</v>
      </c>
      <c r="K209" s="31">
        <f>J209/J179</f>
        <v>-1.2352941176470589</v>
      </c>
      <c r="L209" s="58">
        <f>L208-L179</f>
        <v>-139</v>
      </c>
      <c r="M209" s="31">
        <f>L209/L179</f>
        <v>-0.9455782312925171</v>
      </c>
      <c r="N209" s="58">
        <f>N208-N179</f>
        <v>-132</v>
      </c>
      <c r="O209" s="31">
        <f>N209/N179</f>
        <v>-1.11864406779661</v>
      </c>
      <c r="P209" s="58">
        <f>P208-P179</f>
        <v>-95</v>
      </c>
      <c r="Q209" s="31">
        <f>P209/P179</f>
        <v>-0.8796296296296297</v>
      </c>
      <c r="R209" s="58">
        <f>R208-R179</f>
        <v>-152</v>
      </c>
      <c r="S209" s="31">
        <f>R209/R179</f>
        <v>-1.3693693693693694</v>
      </c>
      <c r="T209" s="58">
        <f>T208-T179</f>
        <v>-76</v>
      </c>
      <c r="U209" s="31">
        <f>T209/T179</f>
        <v>-0.6178861788617886</v>
      </c>
      <c r="V209" s="58">
        <f>V208-V179</f>
        <v>-177</v>
      </c>
      <c r="W209" s="31">
        <f>V209/V179</f>
        <v>-1.3937007874015748</v>
      </c>
      <c r="X209" s="58">
        <f>X208-X179</f>
        <v>-97</v>
      </c>
      <c r="Y209" s="31">
        <f>X209/X179</f>
        <v>-0.9065420560747663</v>
      </c>
      <c r="Z209" s="62">
        <f>Z208-Z179</f>
        <v>-138</v>
      </c>
      <c r="AA209" s="51">
        <f>Z209/Z179</f>
        <v>-0.8214285714285714</v>
      </c>
      <c r="AB209" s="28"/>
      <c r="AC209" s="45"/>
      <c r="AD209" s="44"/>
    </row>
    <row r="210" spans="1:30" ht="27" customHeight="1" thickBot="1" thickTop="1">
      <c r="A210" s="89" t="s">
        <v>10</v>
      </c>
      <c r="B210" s="90" t="s">
        <v>17</v>
      </c>
      <c r="C210" s="20"/>
      <c r="D210" s="60">
        <v>0</v>
      </c>
      <c r="E210" s="23" t="s">
        <v>24</v>
      </c>
      <c r="F210" s="60">
        <v>0</v>
      </c>
      <c r="G210" s="23" t="s">
        <v>24</v>
      </c>
      <c r="H210" s="60">
        <v>0</v>
      </c>
      <c r="I210" s="23" t="s">
        <v>24</v>
      </c>
      <c r="J210" s="60">
        <v>0</v>
      </c>
      <c r="K210" s="23" t="s">
        <v>24</v>
      </c>
      <c r="L210" s="60">
        <v>0</v>
      </c>
      <c r="M210" s="23" t="s">
        <v>24</v>
      </c>
      <c r="N210" s="60">
        <v>0</v>
      </c>
      <c r="O210" s="23" t="s">
        <v>24</v>
      </c>
      <c r="P210" s="60">
        <v>0</v>
      </c>
      <c r="Q210" s="23" t="s">
        <v>24</v>
      </c>
      <c r="R210" s="60">
        <v>0</v>
      </c>
      <c r="S210" s="23" t="s">
        <v>24</v>
      </c>
      <c r="T210" s="60">
        <v>0</v>
      </c>
      <c r="U210" s="23" t="s">
        <v>24</v>
      </c>
      <c r="V210" s="60">
        <v>0</v>
      </c>
      <c r="W210" s="23" t="s">
        <v>24</v>
      </c>
      <c r="X210" s="60">
        <v>0</v>
      </c>
      <c r="Y210" s="23" t="s">
        <v>24</v>
      </c>
      <c r="Z210" s="64">
        <v>0</v>
      </c>
      <c r="AA210" s="46" t="s">
        <v>24</v>
      </c>
      <c r="AB210" s="27">
        <f>D210+F210+H210+J210+L210+N210+P210+R210+T210+V210+X210</f>
        <v>0</v>
      </c>
      <c r="AC210" s="41"/>
      <c r="AD210" s="42"/>
    </row>
    <row r="211" spans="1:30" ht="27" customHeight="1" thickBot="1" thickTop="1">
      <c r="A211" s="89"/>
      <c r="B211" s="91"/>
      <c r="C211" s="21" t="s">
        <v>19</v>
      </c>
      <c r="D211" s="65">
        <f>D210-Z182</f>
        <v>0</v>
      </c>
      <c r="E211" s="30"/>
      <c r="F211" s="65">
        <f>F210-D210</f>
        <v>0</v>
      </c>
      <c r="G211" s="30"/>
      <c r="H211" s="65">
        <f>H210-F210</f>
        <v>0</v>
      </c>
      <c r="I211" s="30"/>
      <c r="J211" s="65">
        <f>J210-H210</f>
        <v>0</v>
      </c>
      <c r="K211" s="30"/>
      <c r="L211" s="65">
        <f>L210-J210</f>
        <v>0</v>
      </c>
      <c r="M211" s="30"/>
      <c r="N211" s="57">
        <f>N210-L210</f>
        <v>0</v>
      </c>
      <c r="O211" s="39"/>
      <c r="P211" s="57">
        <f>P210-N210</f>
        <v>0</v>
      </c>
      <c r="Q211" s="39"/>
      <c r="R211" s="57">
        <f>R210-P210</f>
        <v>0</v>
      </c>
      <c r="S211" s="39"/>
      <c r="T211" s="57">
        <f>T210-R210</f>
        <v>0</v>
      </c>
      <c r="U211" s="39"/>
      <c r="V211" s="57">
        <f>V210-T210</f>
        <v>0</v>
      </c>
      <c r="W211" s="39"/>
      <c r="X211" s="57">
        <f>X210-V210</f>
        <v>0</v>
      </c>
      <c r="Y211" s="39"/>
      <c r="Z211" s="62">
        <f>Z210-X210</f>
        <v>0</v>
      </c>
      <c r="AA211" s="62"/>
      <c r="AB211" s="28"/>
      <c r="AC211" s="43"/>
      <c r="AD211" s="67"/>
    </row>
    <row r="212" spans="1:30" ht="27" customHeight="1" thickBot="1" thickTop="1">
      <c r="A212" s="89"/>
      <c r="B212" s="92"/>
      <c r="C212" s="18" t="s">
        <v>20</v>
      </c>
      <c r="D212" s="58">
        <f>D210-D182</f>
        <v>0</v>
      </c>
      <c r="E212" s="31"/>
      <c r="F212" s="58">
        <f>F210-F182</f>
        <v>0</v>
      </c>
      <c r="G212" s="31"/>
      <c r="H212" s="58">
        <f>H210-H182</f>
        <v>0</v>
      </c>
      <c r="I212" s="31"/>
      <c r="J212" s="58">
        <f>J210-J182</f>
        <v>0</v>
      </c>
      <c r="K212" s="31"/>
      <c r="L212" s="58">
        <f>L210-L182</f>
        <v>0</v>
      </c>
      <c r="M212" s="31"/>
      <c r="N212" s="58">
        <f>N210-N182</f>
        <v>0</v>
      </c>
      <c r="O212" s="31"/>
      <c r="P212" s="58">
        <f>P210-P182</f>
        <v>0</v>
      </c>
      <c r="Q212" s="31"/>
      <c r="R212" s="58">
        <f>R210-R182</f>
        <v>0</v>
      </c>
      <c r="S212" s="31"/>
      <c r="T212" s="58">
        <f>T210-T182</f>
        <v>0</v>
      </c>
      <c r="U212" s="31"/>
      <c r="V212" s="58">
        <f>V210-V182</f>
        <v>0</v>
      </c>
      <c r="W212" s="31"/>
      <c r="X212" s="58">
        <f>X210-X182</f>
        <v>0</v>
      </c>
      <c r="Y212" s="31"/>
      <c r="Z212" s="62">
        <f>Z210-Z182</f>
        <v>0</v>
      </c>
      <c r="AA212" s="62"/>
      <c r="AB212" s="28"/>
      <c r="AC212" s="66"/>
      <c r="AD212" s="44"/>
    </row>
    <row r="213" spans="1:30" ht="27" customHeight="1" thickBot="1" thickTop="1">
      <c r="A213" s="89" t="s">
        <v>11</v>
      </c>
      <c r="B213" s="90" t="s">
        <v>15</v>
      </c>
      <c r="C213" s="20"/>
      <c r="D213" s="60">
        <v>176</v>
      </c>
      <c r="E213" s="23" t="s">
        <v>24</v>
      </c>
      <c r="F213" s="60">
        <v>111</v>
      </c>
      <c r="G213" s="23" t="s">
        <v>24</v>
      </c>
      <c r="H213" s="60">
        <v>82</v>
      </c>
      <c r="I213" s="23" t="s">
        <v>24</v>
      </c>
      <c r="J213" s="60">
        <v>69</v>
      </c>
      <c r="K213" s="23" t="s">
        <v>24</v>
      </c>
      <c r="L213" s="60">
        <v>82</v>
      </c>
      <c r="M213" s="23" t="s">
        <v>24</v>
      </c>
      <c r="N213" s="60">
        <v>52</v>
      </c>
      <c r="O213" s="23" t="s">
        <v>24</v>
      </c>
      <c r="P213" s="60">
        <v>45</v>
      </c>
      <c r="Q213" s="23" t="s">
        <v>24</v>
      </c>
      <c r="R213" s="60">
        <v>48</v>
      </c>
      <c r="S213" s="23" t="s">
        <v>24</v>
      </c>
      <c r="T213" s="60">
        <v>99</v>
      </c>
      <c r="U213" s="23" t="s">
        <v>24</v>
      </c>
      <c r="V213" s="60">
        <v>52</v>
      </c>
      <c r="W213" s="23" t="s">
        <v>24</v>
      </c>
      <c r="X213" s="82">
        <v>51</v>
      </c>
      <c r="Y213" s="23" t="s">
        <v>24</v>
      </c>
      <c r="Z213" s="64">
        <v>150</v>
      </c>
      <c r="AA213" s="46" t="s">
        <v>24</v>
      </c>
      <c r="AB213" s="27">
        <f>D213+F213+H213+J213+L213+N213+P213+R213+T213+V213+X213+Z213</f>
        <v>1017</v>
      </c>
      <c r="AC213" s="26"/>
      <c r="AD213" s="29"/>
    </row>
    <row r="214" spans="1:30" ht="27" customHeight="1" thickBot="1" thickTop="1">
      <c r="A214" s="89"/>
      <c r="B214" s="91"/>
      <c r="C214" s="21" t="s">
        <v>19</v>
      </c>
      <c r="D214" s="65">
        <f>D213-Z185</f>
        <v>-103</v>
      </c>
      <c r="E214" s="30">
        <f>D214/Z185</f>
        <v>-0.36917562724014336</v>
      </c>
      <c r="F214" s="65">
        <f>F213-D213</f>
        <v>-65</v>
      </c>
      <c r="G214" s="30">
        <f>F214/D213</f>
        <v>-0.3693181818181818</v>
      </c>
      <c r="H214" s="65">
        <f>H213-F213</f>
        <v>-29</v>
      </c>
      <c r="I214" s="30">
        <f>H214/F213</f>
        <v>-0.26126126126126126</v>
      </c>
      <c r="J214" s="65">
        <f>J213-H213</f>
        <v>-13</v>
      </c>
      <c r="K214" s="30">
        <f>J214/H213</f>
        <v>-0.15853658536585366</v>
      </c>
      <c r="L214" s="65">
        <f>L213-J213</f>
        <v>13</v>
      </c>
      <c r="M214" s="30">
        <f>L214/J213</f>
        <v>0.18840579710144928</v>
      </c>
      <c r="N214" s="57">
        <f>N213-L213</f>
        <v>-30</v>
      </c>
      <c r="O214" s="39">
        <f>N214/L213</f>
        <v>-0.36585365853658536</v>
      </c>
      <c r="P214" s="57">
        <f>P213-N213</f>
        <v>-7</v>
      </c>
      <c r="Q214" s="39">
        <f>P214/N213</f>
        <v>-0.1346153846153846</v>
      </c>
      <c r="R214" s="57">
        <f>R213-P213</f>
        <v>3</v>
      </c>
      <c r="S214" s="39">
        <f>R214/P213</f>
        <v>0.06666666666666667</v>
      </c>
      <c r="T214" s="57">
        <f>T213-R213</f>
        <v>51</v>
      </c>
      <c r="U214" s="39">
        <f>T214/R213</f>
        <v>1.0625</v>
      </c>
      <c r="V214" s="57">
        <f>V213-T213</f>
        <v>-47</v>
      </c>
      <c r="W214" s="39">
        <f>V214/T213</f>
        <v>-0.47474747474747475</v>
      </c>
      <c r="X214" s="57">
        <f>X213-V213</f>
        <v>-1</v>
      </c>
      <c r="Y214" s="39">
        <f>X214/V213</f>
        <v>-0.019230769230769232</v>
      </c>
      <c r="Z214" s="62">
        <f>Z213-X213</f>
        <v>99</v>
      </c>
      <c r="AA214" s="62">
        <f>Z214/X213</f>
        <v>1.9411764705882353</v>
      </c>
      <c r="AB214" s="73">
        <f>AB213-D213-F213-H213-J213-L213-N213-P213-R213-T213-V213-X213</f>
        <v>150</v>
      </c>
      <c r="AC214" s="12"/>
      <c r="AD214" s="67"/>
    </row>
    <row r="215" spans="1:29" ht="27" customHeight="1" thickBot="1" thickTop="1">
      <c r="A215" s="89"/>
      <c r="B215" s="92"/>
      <c r="C215" s="18" t="s">
        <v>20</v>
      </c>
      <c r="D215" s="58">
        <f>D213-D185</f>
        <v>62</v>
      </c>
      <c r="E215" s="31">
        <f>D215/D185</f>
        <v>0.543859649122807</v>
      </c>
      <c r="F215" s="58">
        <f>F213-F185</f>
        <v>50</v>
      </c>
      <c r="G215" s="31">
        <f>F215/F185</f>
        <v>0.819672131147541</v>
      </c>
      <c r="H215" s="58">
        <f>H213-H185</f>
        <v>27</v>
      </c>
      <c r="I215" s="31">
        <f>H215/H185</f>
        <v>0.4909090909090909</v>
      </c>
      <c r="J215" s="58">
        <f>J213-J185</f>
        <v>4</v>
      </c>
      <c r="K215" s="31">
        <f>J215/J185</f>
        <v>0.06153846153846154</v>
      </c>
      <c r="L215" s="58">
        <f>L213-L185</f>
        <v>33</v>
      </c>
      <c r="M215" s="31">
        <f>L215/L185</f>
        <v>0.673469387755102</v>
      </c>
      <c r="N215" s="58">
        <f>N213-N185</f>
        <v>-7</v>
      </c>
      <c r="O215" s="31">
        <f>N215/N185</f>
        <v>-0.11864406779661017</v>
      </c>
      <c r="P215" s="58">
        <f>P213-P185</f>
        <v>-28</v>
      </c>
      <c r="Q215" s="31">
        <f>P215/P185</f>
        <v>-0.3835616438356164</v>
      </c>
      <c r="R215" s="58">
        <f>R213-R185</f>
        <v>-34</v>
      </c>
      <c r="S215" s="31">
        <f>R215/R185</f>
        <v>-0.4146341463414634</v>
      </c>
      <c r="T215" s="58">
        <f>T213-T185</f>
        <v>21</v>
      </c>
      <c r="U215" s="31">
        <f>T215/T185</f>
        <v>0.2692307692307692</v>
      </c>
      <c r="V215" s="58">
        <f>V213-V185</f>
        <v>-37</v>
      </c>
      <c r="W215" s="31">
        <f>V215/V185</f>
        <v>-0.4157303370786517</v>
      </c>
      <c r="X215" s="58">
        <f>X213-X185</f>
        <v>-63</v>
      </c>
      <c r="Y215" s="31">
        <f>X215/X185</f>
        <v>-0.5526315789473685</v>
      </c>
      <c r="Z215" s="62">
        <f>Z213-Z185</f>
        <v>-129</v>
      </c>
      <c r="AA215" s="62">
        <f>Z215/Z185</f>
        <v>-0.46236559139784944</v>
      </c>
      <c r="AB215" s="10"/>
      <c r="AC215" s="9"/>
    </row>
    <row r="216" spans="1:29" ht="27" customHeight="1" thickBot="1">
      <c r="A216" s="99" t="s">
        <v>12</v>
      </c>
      <c r="B216" s="100"/>
      <c r="C216" s="100"/>
      <c r="D216" s="100"/>
      <c r="E216" s="100"/>
      <c r="F216" s="100"/>
      <c r="G216" s="100"/>
      <c r="H216" s="100"/>
      <c r="I216" s="100"/>
      <c r="J216" s="100"/>
      <c r="K216" s="100"/>
      <c r="L216" s="100"/>
      <c r="M216" s="100"/>
      <c r="N216" s="100"/>
      <c r="O216" s="100"/>
      <c r="P216" s="100"/>
      <c r="Q216" s="100"/>
      <c r="R216" s="100"/>
      <c r="S216" s="100"/>
      <c r="T216" s="100"/>
      <c r="U216" s="100"/>
      <c r="V216" s="100"/>
      <c r="W216" s="100"/>
      <c r="X216" s="100"/>
      <c r="Y216" s="100"/>
      <c r="Z216" s="100"/>
      <c r="AA216" s="100"/>
      <c r="AB216" s="10"/>
      <c r="AC216" s="9"/>
    </row>
    <row r="217" spans="1:29" ht="27" customHeight="1" thickBot="1">
      <c r="A217" s="89" t="s">
        <v>13</v>
      </c>
      <c r="B217" s="90" t="s">
        <v>14</v>
      </c>
      <c r="C217" s="5"/>
      <c r="D217" s="60">
        <v>341</v>
      </c>
      <c r="E217" s="23" t="s">
        <v>24</v>
      </c>
      <c r="F217" s="60">
        <v>190</v>
      </c>
      <c r="G217" s="23" t="s">
        <v>24</v>
      </c>
      <c r="H217" s="60">
        <v>201</v>
      </c>
      <c r="I217" s="23" t="s">
        <v>24</v>
      </c>
      <c r="J217" s="60">
        <v>180</v>
      </c>
      <c r="K217" s="23" t="s">
        <v>24</v>
      </c>
      <c r="L217" s="60">
        <v>162</v>
      </c>
      <c r="M217" s="23" t="s">
        <v>24</v>
      </c>
      <c r="N217" s="60">
        <v>172</v>
      </c>
      <c r="O217" s="23" t="s">
        <v>24</v>
      </c>
      <c r="P217" s="60">
        <v>160</v>
      </c>
      <c r="Q217" s="23" t="s">
        <v>24</v>
      </c>
      <c r="R217" s="60">
        <v>121</v>
      </c>
      <c r="S217" s="23" t="s">
        <v>24</v>
      </c>
      <c r="T217" s="60">
        <v>125</v>
      </c>
      <c r="U217" s="23" t="s">
        <v>24</v>
      </c>
      <c r="V217" s="60">
        <v>131</v>
      </c>
      <c r="W217" s="23" t="s">
        <v>24</v>
      </c>
      <c r="X217" s="60">
        <v>115</v>
      </c>
      <c r="Y217" s="23" t="s">
        <v>24</v>
      </c>
      <c r="Z217" s="69">
        <v>177</v>
      </c>
      <c r="AA217" s="70" t="s">
        <v>24</v>
      </c>
      <c r="AB217" s="10"/>
      <c r="AC217" s="9"/>
    </row>
    <row r="218" spans="1:29" ht="27" customHeight="1" thickBot="1" thickTop="1">
      <c r="A218" s="89"/>
      <c r="B218" s="91"/>
      <c r="C218" s="21" t="s">
        <v>19</v>
      </c>
      <c r="D218" s="65">
        <f>D217-Z189</f>
        <v>-19</v>
      </c>
      <c r="E218" s="30">
        <f>D218/Z189</f>
        <v>-0.05277777777777778</v>
      </c>
      <c r="F218" s="65">
        <f>F217-D217</f>
        <v>-151</v>
      </c>
      <c r="G218" s="30">
        <f>F218/D217</f>
        <v>-0.44281524926686217</v>
      </c>
      <c r="H218" s="65">
        <f>H217-F217</f>
        <v>11</v>
      </c>
      <c r="I218" s="30">
        <f>H218/F217</f>
        <v>0.05789473684210526</v>
      </c>
      <c r="J218" s="65">
        <f>J217-H217</f>
        <v>-21</v>
      </c>
      <c r="K218" s="30">
        <f>J218/H217</f>
        <v>-0.1044776119402985</v>
      </c>
      <c r="L218" s="65">
        <f>L217-J217</f>
        <v>-18</v>
      </c>
      <c r="M218" s="30">
        <f>L218/J217</f>
        <v>-0.1</v>
      </c>
      <c r="N218" s="57">
        <f>N217-L217</f>
        <v>10</v>
      </c>
      <c r="O218" s="39">
        <f>N218/L217</f>
        <v>0.06172839506172839</v>
      </c>
      <c r="P218" s="57">
        <f>P217-N217</f>
        <v>-12</v>
      </c>
      <c r="Q218" s="39">
        <f>P218/N217</f>
        <v>-0.06976744186046512</v>
      </c>
      <c r="R218" s="57">
        <f>R217-P217</f>
        <v>-39</v>
      </c>
      <c r="S218" s="39">
        <f>R218/P217</f>
        <v>-0.24375</v>
      </c>
      <c r="T218" s="57">
        <f>T217-R217</f>
        <v>4</v>
      </c>
      <c r="U218" s="39">
        <f>T218/R217</f>
        <v>0.03305785123966942</v>
      </c>
      <c r="V218" s="57">
        <f>V217-T217</f>
        <v>6</v>
      </c>
      <c r="W218" s="39">
        <f>V218/T217</f>
        <v>0.048</v>
      </c>
      <c r="X218" s="57">
        <f>X217-V217</f>
        <v>-16</v>
      </c>
      <c r="Y218" s="39">
        <f>X218/V217</f>
        <v>-0.12213740458015267</v>
      </c>
      <c r="Z218" s="62">
        <f>Z217-X217</f>
        <v>62</v>
      </c>
      <c r="AA218" s="62">
        <f>Z218/X217</f>
        <v>0.5391304347826087</v>
      </c>
      <c r="AB218" s="10"/>
      <c r="AC218" s="9"/>
    </row>
    <row r="219" spans="1:29" ht="27" customHeight="1" thickBot="1" thickTop="1">
      <c r="A219" s="89"/>
      <c r="B219" s="92"/>
      <c r="C219" s="18" t="s">
        <v>20</v>
      </c>
      <c r="D219" s="58">
        <f>D217-D189</f>
        <v>112</v>
      </c>
      <c r="E219" s="31">
        <f>D219/D189</f>
        <v>0.4890829694323144</v>
      </c>
      <c r="F219" s="58">
        <f>F217-F189</f>
        <v>6</v>
      </c>
      <c r="G219" s="31">
        <f>F219/F189</f>
        <v>0.03260869565217391</v>
      </c>
      <c r="H219" s="58">
        <f>H217-H189</f>
        <v>36</v>
      </c>
      <c r="I219" s="31">
        <f>H219/H189</f>
        <v>0.21818181818181817</v>
      </c>
      <c r="J219" s="58">
        <f>J217-J189</f>
        <v>23</v>
      </c>
      <c r="K219" s="31">
        <f>J219/J189</f>
        <v>0.1464968152866242</v>
      </c>
      <c r="L219" s="58">
        <f>L217-L189</f>
        <v>3</v>
      </c>
      <c r="M219" s="31">
        <f>L219/L189</f>
        <v>0.018867924528301886</v>
      </c>
      <c r="N219" s="58">
        <f>N217-N189</f>
        <v>41</v>
      </c>
      <c r="O219" s="31">
        <f>N219/N189</f>
        <v>0.31297709923664124</v>
      </c>
      <c r="P219" s="58">
        <f>P217-P189</f>
        <v>27</v>
      </c>
      <c r="Q219" s="31">
        <f>P219/P189</f>
        <v>0.20300751879699247</v>
      </c>
      <c r="R219" s="58">
        <f>R217-R189</f>
        <v>-34</v>
      </c>
      <c r="S219" s="31">
        <f>R219/R189</f>
        <v>-0.21935483870967742</v>
      </c>
      <c r="T219" s="58">
        <f>T217-T189</f>
        <v>0</v>
      </c>
      <c r="U219" s="31">
        <f>T219/T189</f>
        <v>0</v>
      </c>
      <c r="V219" s="58">
        <f>V217-V189</f>
        <v>2</v>
      </c>
      <c r="W219" s="31">
        <f>V219/V189</f>
        <v>0.015503875968992248</v>
      </c>
      <c r="X219" s="58">
        <f>X217-X189</f>
        <v>-194</v>
      </c>
      <c r="Y219" s="31">
        <f>X219/X189</f>
        <v>-0.627831715210356</v>
      </c>
      <c r="Z219" s="62">
        <f>Z217-Z189</f>
        <v>-183</v>
      </c>
      <c r="AA219" s="62">
        <f>Z219/Z189</f>
        <v>-0.5083333333333333</v>
      </c>
      <c r="AB219" s="10"/>
      <c r="AC219" s="9"/>
    </row>
    <row r="221" ht="13.5" thickBot="1"/>
    <row r="222" spans="1:30" ht="27.75" customHeight="1" thickBot="1" thickTop="1">
      <c r="A222" s="107" t="s">
        <v>56</v>
      </c>
      <c r="B222" s="107"/>
      <c r="C222" s="107"/>
      <c r="D222" s="107"/>
      <c r="E222" s="107"/>
      <c r="F222" s="107"/>
      <c r="G222" s="107"/>
      <c r="H222" s="107"/>
      <c r="I222" s="107"/>
      <c r="J222" s="107"/>
      <c r="K222" s="107"/>
      <c r="L222" s="108"/>
      <c r="M222" s="108"/>
      <c r="N222" s="108"/>
      <c r="O222" s="108"/>
      <c r="P222" s="108"/>
      <c r="Q222" s="108"/>
      <c r="R222" s="108"/>
      <c r="S222" s="108"/>
      <c r="T222" s="108"/>
      <c r="U222" s="108"/>
      <c r="V222" s="108"/>
      <c r="W222" s="108"/>
      <c r="X222" s="108"/>
      <c r="Y222" s="108"/>
      <c r="Z222" s="108"/>
      <c r="AA222" s="108"/>
      <c r="AB222" s="108"/>
      <c r="AC222" s="108"/>
      <c r="AD222" s="108"/>
    </row>
    <row r="223" spans="4:14" ht="17.25" customHeight="1" thickBot="1" thickTop="1">
      <c r="D223" s="85"/>
      <c r="F223" s="6"/>
      <c r="H223" s="6"/>
      <c r="J223" s="6"/>
      <c r="L223" s="6"/>
      <c r="N223" s="6"/>
    </row>
    <row r="224" spans="1:30" ht="22.5" customHeight="1" thickBot="1">
      <c r="A224" s="89" t="s">
        <v>0</v>
      </c>
      <c r="B224" s="109" t="s">
        <v>1</v>
      </c>
      <c r="C224" s="111"/>
      <c r="D224" s="93" t="s">
        <v>54</v>
      </c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  <c r="R224" s="94"/>
      <c r="S224" s="94"/>
      <c r="T224" s="94"/>
      <c r="U224" s="94"/>
      <c r="V224" s="94"/>
      <c r="W224" s="94"/>
      <c r="X224" s="94"/>
      <c r="Y224" s="94"/>
      <c r="Z224" s="94"/>
      <c r="AA224" s="112"/>
      <c r="AB224" s="113" t="s">
        <v>21</v>
      </c>
      <c r="AC224" s="116" t="s">
        <v>22</v>
      </c>
      <c r="AD224" s="117"/>
    </row>
    <row r="225" spans="1:30" ht="22.5" customHeight="1" thickBot="1" thickTop="1">
      <c r="A225" s="89"/>
      <c r="B225" s="110"/>
      <c r="C225" s="89"/>
      <c r="D225" s="95" t="s">
        <v>4</v>
      </c>
      <c r="E225" s="96"/>
      <c r="F225" s="95" t="s">
        <v>5</v>
      </c>
      <c r="G225" s="96"/>
      <c r="H225" s="95" t="s">
        <v>25</v>
      </c>
      <c r="I225" s="96"/>
      <c r="J225" s="95" t="s">
        <v>26</v>
      </c>
      <c r="K225" s="96"/>
      <c r="L225" s="95" t="s">
        <v>27</v>
      </c>
      <c r="M225" s="96"/>
      <c r="N225" s="95" t="s">
        <v>28</v>
      </c>
      <c r="O225" s="96"/>
      <c r="P225" s="95" t="s">
        <v>29</v>
      </c>
      <c r="Q225" s="96"/>
      <c r="R225" s="95" t="s">
        <v>31</v>
      </c>
      <c r="S225" s="96"/>
      <c r="T225" s="95" t="s">
        <v>32</v>
      </c>
      <c r="U225" s="96"/>
      <c r="V225" s="95" t="s">
        <v>33</v>
      </c>
      <c r="W225" s="96"/>
      <c r="X225" s="95" t="s">
        <v>34</v>
      </c>
      <c r="Y225" s="96"/>
      <c r="Z225" s="97" t="s">
        <v>35</v>
      </c>
      <c r="AA225" s="98"/>
      <c r="AB225" s="114"/>
      <c r="AC225" s="118"/>
      <c r="AD225" s="119"/>
    </row>
    <row r="226" spans="1:30" ht="19.5" customHeight="1" thickBot="1" thickTop="1">
      <c r="A226" s="2"/>
      <c r="B226" s="1"/>
      <c r="C226" s="99" t="s">
        <v>30</v>
      </c>
      <c r="D226" s="100"/>
      <c r="E226" s="100"/>
      <c r="F226" s="100"/>
      <c r="G226" s="100"/>
      <c r="H226" s="100"/>
      <c r="I226" s="100"/>
      <c r="J226" s="100"/>
      <c r="K226" s="100"/>
      <c r="L226" s="100"/>
      <c r="M226" s="100"/>
      <c r="N226" s="100"/>
      <c r="O226" s="100"/>
      <c r="P226" s="100"/>
      <c r="Q226" s="100"/>
      <c r="R226" s="100"/>
      <c r="S226" s="100"/>
      <c r="T226" s="100"/>
      <c r="U226" s="100"/>
      <c r="V226" s="100"/>
      <c r="W226" s="100"/>
      <c r="X226" s="100"/>
      <c r="Y226" s="100"/>
      <c r="Z226" s="100"/>
      <c r="AA226" s="101"/>
      <c r="AB226" s="115"/>
      <c r="AC226" s="24" t="s">
        <v>23</v>
      </c>
      <c r="AD226" s="25" t="s">
        <v>24</v>
      </c>
    </row>
    <row r="227" spans="1:30" ht="13.5" thickBot="1">
      <c r="A227" s="3"/>
      <c r="B227" s="3"/>
      <c r="C227" s="3"/>
      <c r="D227" s="6"/>
      <c r="E227" s="3"/>
      <c r="F227" s="3"/>
      <c r="G227" s="3"/>
      <c r="H227" s="3"/>
      <c r="I227" s="3"/>
      <c r="J227" s="3"/>
      <c r="K227" s="3"/>
      <c r="L227" s="3"/>
      <c r="M227" s="3"/>
      <c r="N227" s="6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102"/>
      <c r="AC227" s="103"/>
      <c r="AD227" s="104"/>
    </row>
    <row r="228" spans="1:30" ht="25.5" customHeight="1" thickBot="1" thickTop="1">
      <c r="A228" s="89" t="s">
        <v>6</v>
      </c>
      <c r="B228" s="90" t="s">
        <v>7</v>
      </c>
      <c r="C228" s="7"/>
      <c r="D228" s="56">
        <v>12011</v>
      </c>
      <c r="E228" s="22" t="s">
        <v>24</v>
      </c>
      <c r="F228" s="56">
        <v>12022</v>
      </c>
      <c r="G228" s="22" t="s">
        <v>24</v>
      </c>
      <c r="H228" s="56">
        <v>11801</v>
      </c>
      <c r="I228" s="22" t="s">
        <v>24</v>
      </c>
      <c r="J228" s="56">
        <v>11608</v>
      </c>
      <c r="K228" s="22" t="s">
        <v>24</v>
      </c>
      <c r="L228" s="56">
        <v>11500</v>
      </c>
      <c r="M228" s="22" t="s">
        <v>24</v>
      </c>
      <c r="N228" s="56">
        <v>11445</v>
      </c>
      <c r="O228" s="22" t="s">
        <v>24</v>
      </c>
      <c r="P228" s="56">
        <v>12060</v>
      </c>
      <c r="Q228" s="22" t="s">
        <v>24</v>
      </c>
      <c r="R228" s="56">
        <v>11958</v>
      </c>
      <c r="S228" s="22" t="s">
        <v>24</v>
      </c>
      <c r="T228" s="56">
        <v>11971</v>
      </c>
      <c r="U228" s="22" t="s">
        <v>24</v>
      </c>
      <c r="V228" s="56">
        <v>11930</v>
      </c>
      <c r="W228" s="22" t="s">
        <v>24</v>
      </c>
      <c r="X228" s="56">
        <v>11833</v>
      </c>
      <c r="Y228" s="22" t="s">
        <v>24</v>
      </c>
      <c r="Z228" s="61">
        <v>11909</v>
      </c>
      <c r="AA228" s="46" t="s">
        <v>24</v>
      </c>
      <c r="AB228" s="105"/>
      <c r="AC228" s="120"/>
      <c r="AD228" s="54"/>
    </row>
    <row r="229" spans="1:29" ht="25.5" customHeight="1" thickBot="1" thickTop="1">
      <c r="A229" s="89"/>
      <c r="B229" s="91"/>
      <c r="C229" s="17" t="s">
        <v>19</v>
      </c>
      <c r="D229" s="65">
        <f>D228-Z201</f>
        <v>-107</v>
      </c>
      <c r="E229" s="30">
        <f>D229/Z201</f>
        <v>-0.008829839907575507</v>
      </c>
      <c r="F229" s="65">
        <f>F228-D228</f>
        <v>11</v>
      </c>
      <c r="G229" s="30">
        <f>F229/D228</f>
        <v>0.0009158271584380984</v>
      </c>
      <c r="H229" s="65">
        <f>H228-F228</f>
        <v>-221</v>
      </c>
      <c r="I229" s="30">
        <f>H229/F228</f>
        <v>-0.018382964564964233</v>
      </c>
      <c r="J229" s="65">
        <f>J228-H228</f>
        <v>-193</v>
      </c>
      <c r="K229" s="30">
        <f>J229/H228</f>
        <v>-0.016354546224896196</v>
      </c>
      <c r="L229" s="65">
        <f>L228-J228</f>
        <v>-108</v>
      </c>
      <c r="M229" s="30">
        <f>L229/J228</f>
        <v>-0.009303928325292901</v>
      </c>
      <c r="N229" s="57">
        <f>N228-L228</f>
        <v>-55</v>
      </c>
      <c r="O229" s="39">
        <f>N229/L228</f>
        <v>-0.004782608695652174</v>
      </c>
      <c r="P229" s="57">
        <f>P228-N228</f>
        <v>615</v>
      </c>
      <c r="Q229" s="39">
        <f>P229/N228</f>
        <v>0.053735255570117955</v>
      </c>
      <c r="R229" s="57">
        <f>R228-P228</f>
        <v>-102</v>
      </c>
      <c r="S229" s="39">
        <f>R229/P228</f>
        <v>-0.00845771144278607</v>
      </c>
      <c r="T229" s="57">
        <f>T228-R228</f>
        <v>13</v>
      </c>
      <c r="U229" s="39">
        <f>T229/R228</f>
        <v>0.0010871383174443888</v>
      </c>
      <c r="V229" s="57">
        <f>V228-T228</f>
        <v>-41</v>
      </c>
      <c r="W229" s="39">
        <f>V229/T228</f>
        <v>-0.0034249436137331886</v>
      </c>
      <c r="X229" s="57">
        <f>X228-V228</f>
        <v>-97</v>
      </c>
      <c r="Y229" s="39">
        <f>X229/V228</f>
        <v>-0.008130762782900251</v>
      </c>
      <c r="Z229" s="62">
        <f>Z228-X228</f>
        <v>76</v>
      </c>
      <c r="AA229" s="51">
        <f>Z229/X228</f>
        <v>0.006422716132848813</v>
      </c>
      <c r="AB229" s="10"/>
      <c r="AC229" s="9"/>
    </row>
    <row r="230" spans="1:29" ht="25.5" customHeight="1" thickBot="1">
      <c r="A230" s="89"/>
      <c r="B230" s="92"/>
      <c r="C230" s="18" t="s">
        <v>20</v>
      </c>
      <c r="D230" s="58">
        <f>D228-D201</f>
        <v>-316</v>
      </c>
      <c r="E230" s="31">
        <f>D230/D201</f>
        <v>-0.02563478543035613</v>
      </c>
      <c r="F230" s="58">
        <f>F228-F201</f>
        <v>-446</v>
      </c>
      <c r="G230" s="31">
        <f>F230/F201</f>
        <v>-0.03577157523259544</v>
      </c>
      <c r="H230" s="58">
        <f>H228-H201</f>
        <v>-511</v>
      </c>
      <c r="I230" s="31">
        <f>H230/H201</f>
        <v>-0.04150422352176738</v>
      </c>
      <c r="J230" s="58">
        <f>J228-J201</f>
        <v>-659</v>
      </c>
      <c r="K230" s="31">
        <f>J230/J201</f>
        <v>-0.053721366267221</v>
      </c>
      <c r="L230" s="58">
        <f>L228-L201</f>
        <v>-624</v>
      </c>
      <c r="M230" s="31">
        <f>L230/L201</f>
        <v>-0.05146816232266579</v>
      </c>
      <c r="N230" s="58">
        <f>N228-N201</f>
        <v>-670</v>
      </c>
      <c r="O230" s="31">
        <f>N230/N201</f>
        <v>-0.05530334296326868</v>
      </c>
      <c r="P230" s="58">
        <f>P228-P201</f>
        <v>79</v>
      </c>
      <c r="Q230" s="31">
        <f>P230/P201</f>
        <v>0.006593773474668225</v>
      </c>
      <c r="R230" s="58">
        <f>R228-R201</f>
        <v>-49</v>
      </c>
      <c r="S230" s="31">
        <f>R230/R201</f>
        <v>-0.004080952777546431</v>
      </c>
      <c r="T230" s="58">
        <f>T228-T201</f>
        <v>51</v>
      </c>
      <c r="U230" s="31">
        <f>T230/T201</f>
        <v>0.004278523489932886</v>
      </c>
      <c r="V230" s="58">
        <f>V228-V201</f>
        <v>-127</v>
      </c>
      <c r="W230" s="31">
        <f>V230/V201</f>
        <v>-0.010533300157584805</v>
      </c>
      <c r="X230" s="58">
        <f>X228-X201</f>
        <v>-240</v>
      </c>
      <c r="Y230" s="31">
        <f>X230/X201</f>
        <v>-0.019879068996935312</v>
      </c>
      <c r="Z230" s="58">
        <f>Z228-Z201</f>
        <v>-209</v>
      </c>
      <c r="AA230" s="31">
        <f>Z230/Z201</f>
        <v>-0.017247070473675526</v>
      </c>
      <c r="AB230" s="10"/>
      <c r="AC230" s="40"/>
    </row>
    <row r="231" spans="1:30" ht="25.5" customHeight="1" thickBot="1" thickTop="1">
      <c r="A231" s="89" t="s">
        <v>8</v>
      </c>
      <c r="B231" s="90" t="s">
        <v>18</v>
      </c>
      <c r="C231" s="19"/>
      <c r="D231" s="59">
        <v>261</v>
      </c>
      <c r="E231" s="23" t="s">
        <v>24</v>
      </c>
      <c r="F231" s="59">
        <v>271</v>
      </c>
      <c r="G231" s="23" t="s">
        <v>24</v>
      </c>
      <c r="H231" s="59">
        <v>269</v>
      </c>
      <c r="I231" s="23" t="s">
        <v>24</v>
      </c>
      <c r="J231" s="59">
        <v>205</v>
      </c>
      <c r="K231" s="23" t="s">
        <v>24</v>
      </c>
      <c r="L231" s="59">
        <v>209</v>
      </c>
      <c r="M231" s="23" t="s">
        <v>24</v>
      </c>
      <c r="N231" s="59">
        <v>242</v>
      </c>
      <c r="O231" s="23" t="s">
        <v>24</v>
      </c>
      <c r="P231" s="59">
        <v>289</v>
      </c>
      <c r="Q231" s="23" t="s">
        <v>24</v>
      </c>
      <c r="R231" s="59">
        <v>300</v>
      </c>
      <c r="S231" s="23" t="s">
        <v>24</v>
      </c>
      <c r="T231" s="59">
        <v>363</v>
      </c>
      <c r="U231" s="23" t="s">
        <v>24</v>
      </c>
      <c r="V231" s="59">
        <v>334</v>
      </c>
      <c r="W231" s="23" t="s">
        <v>24</v>
      </c>
      <c r="X231" s="59">
        <v>393</v>
      </c>
      <c r="Y231" s="23" t="s">
        <v>24</v>
      </c>
      <c r="Z231" s="63">
        <v>414</v>
      </c>
      <c r="AA231" s="46" t="s">
        <v>24</v>
      </c>
      <c r="AB231" s="27">
        <f>D231+F231+H231+J231+L231+N231+P231+R231+T231+V231+X231+Z231</f>
        <v>3550</v>
      </c>
      <c r="AC231" s="26"/>
      <c r="AD231" s="29"/>
    </row>
    <row r="232" spans="1:30" ht="25.5" customHeight="1" thickBot="1" thickTop="1">
      <c r="A232" s="89"/>
      <c r="B232" s="91"/>
      <c r="C232" s="17" t="s">
        <v>19</v>
      </c>
      <c r="D232" s="65">
        <f>D231-Z204</f>
        <v>-161</v>
      </c>
      <c r="E232" s="30">
        <f>D232/Z204</f>
        <v>-0.3815165876777251</v>
      </c>
      <c r="F232" s="65">
        <f>F231-D231</f>
        <v>10</v>
      </c>
      <c r="G232" s="30">
        <f>F232/D231</f>
        <v>0.038314176245210725</v>
      </c>
      <c r="H232" s="65">
        <f>H231-F231</f>
        <v>-2</v>
      </c>
      <c r="I232" s="30">
        <f>H232/F231</f>
        <v>-0.007380073800738007</v>
      </c>
      <c r="J232" s="65">
        <f>J231-H231</f>
        <v>-64</v>
      </c>
      <c r="K232" s="30">
        <f>J232/H231</f>
        <v>-0.2379182156133829</v>
      </c>
      <c r="L232" s="65">
        <f>L231-J231</f>
        <v>4</v>
      </c>
      <c r="M232" s="30">
        <f>L232/J231</f>
        <v>0.01951219512195122</v>
      </c>
      <c r="N232" s="57">
        <f>N231-L231</f>
        <v>33</v>
      </c>
      <c r="O232" s="39">
        <f>N232/L231</f>
        <v>0.15789473684210525</v>
      </c>
      <c r="P232" s="57">
        <f>P231-N231</f>
        <v>47</v>
      </c>
      <c r="Q232" s="39">
        <f>P232/N231</f>
        <v>0.19421487603305784</v>
      </c>
      <c r="R232" s="57">
        <f>R231-P231</f>
        <v>11</v>
      </c>
      <c r="S232" s="39">
        <f>R232/P231</f>
        <v>0.03806228373702422</v>
      </c>
      <c r="T232" s="57">
        <f>T231-R231</f>
        <v>63</v>
      </c>
      <c r="U232" s="39">
        <f>T232/R231</f>
        <v>0.21</v>
      </c>
      <c r="V232" s="57">
        <f>V231-T231</f>
        <v>-29</v>
      </c>
      <c r="W232" s="39">
        <f>V232/T231</f>
        <v>-0.07988980716253444</v>
      </c>
      <c r="X232" s="57">
        <f>X231-V231</f>
        <v>59</v>
      </c>
      <c r="Y232" s="39">
        <f>X232/V231</f>
        <v>0.17664670658682635</v>
      </c>
      <c r="Z232" s="62">
        <f>Z231-X231</f>
        <v>21</v>
      </c>
      <c r="AA232" s="51">
        <f>Z232/X231</f>
        <v>0.05343511450381679</v>
      </c>
      <c r="AB232" s="73">
        <f>AB231-D231-F231-H231-J231-L231-N231-P231-R231-T231-V231-X231</f>
        <v>414</v>
      </c>
      <c r="AC232" s="45"/>
      <c r="AD232" s="67"/>
    </row>
    <row r="233" spans="1:30" ht="25.5" customHeight="1" thickBot="1">
      <c r="A233" s="89"/>
      <c r="B233" s="92"/>
      <c r="C233" s="18" t="s">
        <v>20</v>
      </c>
      <c r="D233" s="58">
        <f>D231-D204</f>
        <v>-92</v>
      </c>
      <c r="E233" s="31">
        <f>D233/D204</f>
        <v>-0.26062322946175637</v>
      </c>
      <c r="F233" s="58">
        <f>F231-F204</f>
        <v>-48</v>
      </c>
      <c r="G233" s="31">
        <f>F233/F204</f>
        <v>-0.15047021943573669</v>
      </c>
      <c r="H233" s="58">
        <f>H231-H204</f>
        <v>4</v>
      </c>
      <c r="I233" s="31">
        <f>H233/H204</f>
        <v>0.01509433962264151</v>
      </c>
      <c r="J233" s="58">
        <f>J231-J204</f>
        <v>3</v>
      </c>
      <c r="K233" s="31">
        <f>J233/J204</f>
        <v>0.01485148514851485</v>
      </c>
      <c r="L233" s="58">
        <f>L231-L204</f>
        <v>9</v>
      </c>
      <c r="M233" s="31">
        <f>L233/L204</f>
        <v>0.045</v>
      </c>
      <c r="N233" s="58">
        <f>N231-N204</f>
        <v>-9</v>
      </c>
      <c r="O233" s="31">
        <f>N233/N204</f>
        <v>-0.035856573705179286</v>
      </c>
      <c r="P233" s="58">
        <f>P231-P204</f>
        <v>38</v>
      </c>
      <c r="Q233" s="31">
        <f>P233/P204</f>
        <v>0.15139442231075698</v>
      </c>
      <c r="R233" s="58">
        <f>R231-R204</f>
        <v>38</v>
      </c>
      <c r="S233" s="31">
        <f>R233/R204</f>
        <v>0.1450381679389313</v>
      </c>
      <c r="T233" s="58">
        <f>T231-T204</f>
        <v>-15</v>
      </c>
      <c r="U233" s="31">
        <f>T233/T204</f>
        <v>-0.03968253968253968</v>
      </c>
      <c r="V233" s="58">
        <f>V231-V204</f>
        <v>22</v>
      </c>
      <c r="W233" s="31">
        <f>V233/V204</f>
        <v>0.07051282051282051</v>
      </c>
      <c r="X233" s="58">
        <f>X231-X204</f>
        <v>115</v>
      </c>
      <c r="Y233" s="31">
        <f>X233/X204</f>
        <v>0.4136690647482014</v>
      </c>
      <c r="Z233" s="58">
        <f>Z231-Z204</f>
        <v>-8</v>
      </c>
      <c r="AA233" s="31">
        <f>Z233/Z204</f>
        <v>-0.018957345971563982</v>
      </c>
      <c r="AB233" s="28"/>
      <c r="AC233" s="66"/>
      <c r="AD233" s="44"/>
    </row>
    <row r="234" spans="1:30" ht="25.5" customHeight="1" thickBot="1" thickTop="1">
      <c r="A234" s="89" t="s">
        <v>9</v>
      </c>
      <c r="B234" s="90" t="s">
        <v>16</v>
      </c>
      <c r="C234" s="20"/>
      <c r="D234" s="60">
        <v>180</v>
      </c>
      <c r="E234" s="23" t="s">
        <v>24</v>
      </c>
      <c r="F234" s="60">
        <v>142</v>
      </c>
      <c r="G234" s="23" t="s">
        <v>24</v>
      </c>
      <c r="H234" s="60">
        <v>172</v>
      </c>
      <c r="I234" s="23" t="s">
        <v>24</v>
      </c>
      <c r="J234" s="60">
        <v>176</v>
      </c>
      <c r="K234" s="23" t="s">
        <v>24</v>
      </c>
      <c r="L234" s="60">
        <v>163</v>
      </c>
      <c r="M234" s="23" t="s">
        <v>24</v>
      </c>
      <c r="N234" s="60">
        <v>153</v>
      </c>
      <c r="O234" s="23" t="s">
        <v>24</v>
      </c>
      <c r="P234" s="60">
        <v>277</v>
      </c>
      <c r="Q234" s="23" t="s">
        <v>24</v>
      </c>
      <c r="R234" s="60">
        <v>387</v>
      </c>
      <c r="S234" s="23" t="s">
        <v>24</v>
      </c>
      <c r="T234" s="60">
        <v>334</v>
      </c>
      <c r="U234" s="23" t="s">
        <v>24</v>
      </c>
      <c r="V234" s="60">
        <v>321</v>
      </c>
      <c r="W234" s="23" t="s">
        <v>24</v>
      </c>
      <c r="X234" s="60">
        <v>211</v>
      </c>
      <c r="Y234" s="23" t="s">
        <v>24</v>
      </c>
      <c r="Z234" s="64">
        <v>149</v>
      </c>
      <c r="AA234" s="46" t="s">
        <v>24</v>
      </c>
      <c r="AB234" s="27">
        <f>D234+F234+H234+J234+L234+N234+P234+R234+T234+V234+X234+Z234</f>
        <v>2665</v>
      </c>
      <c r="AC234" s="26"/>
      <c r="AD234" s="29"/>
    </row>
    <row r="235" spans="1:30" ht="25.5" customHeight="1" thickBot="1" thickTop="1">
      <c r="A235" s="89"/>
      <c r="B235" s="91"/>
      <c r="C235" s="21" t="s">
        <v>19</v>
      </c>
      <c r="D235" s="65">
        <f>D234-Z207</f>
        <v>56</v>
      </c>
      <c r="E235" s="30">
        <f>D235/Z207</f>
        <v>0.45161290322580644</v>
      </c>
      <c r="F235" s="65">
        <f>F234-D234</f>
        <v>-38</v>
      </c>
      <c r="G235" s="30">
        <f>F235/D234</f>
        <v>-0.2111111111111111</v>
      </c>
      <c r="H235" s="65">
        <f>H234-F234</f>
        <v>30</v>
      </c>
      <c r="I235" s="30">
        <f>H235/F234</f>
        <v>0.2112676056338028</v>
      </c>
      <c r="J235" s="65">
        <f>J234-H234</f>
        <v>4</v>
      </c>
      <c r="K235" s="30">
        <f>J235/H234</f>
        <v>0.023255813953488372</v>
      </c>
      <c r="L235" s="65">
        <f>L234-J234</f>
        <v>-13</v>
      </c>
      <c r="M235" s="30">
        <f>L235/J234</f>
        <v>-0.07386363636363637</v>
      </c>
      <c r="N235" s="57">
        <f>N234-L234</f>
        <v>-10</v>
      </c>
      <c r="O235" s="39">
        <f>N235/L234</f>
        <v>-0.06134969325153374</v>
      </c>
      <c r="P235" s="57">
        <f>P234-N234</f>
        <v>124</v>
      </c>
      <c r="Q235" s="39">
        <f>P235/N234</f>
        <v>0.8104575163398693</v>
      </c>
      <c r="R235" s="57">
        <f>R234-P234</f>
        <v>110</v>
      </c>
      <c r="S235" s="39">
        <f>R235/P234</f>
        <v>0.3971119133574007</v>
      </c>
      <c r="T235" s="57">
        <f>T234-R234</f>
        <v>-53</v>
      </c>
      <c r="U235" s="39">
        <f>T235/R234</f>
        <v>-0.13695090439276486</v>
      </c>
      <c r="V235" s="57">
        <f>V234-T234</f>
        <v>-13</v>
      </c>
      <c r="W235" s="39">
        <f>V235/T234</f>
        <v>-0.038922155688622756</v>
      </c>
      <c r="X235" s="57">
        <f>X234-V234</f>
        <v>-110</v>
      </c>
      <c r="Y235" s="39">
        <f>X235/V234</f>
        <v>-0.3426791277258567</v>
      </c>
      <c r="Z235" s="62">
        <f>Z234-X234</f>
        <v>-62</v>
      </c>
      <c r="AA235" s="51">
        <f>Z235/X234</f>
        <v>-0.2938388625592417</v>
      </c>
      <c r="AB235" s="73">
        <f>AB234-D234-F234-H234-J234-L234-N234-P234-R234-T234-V234-X234</f>
        <v>149</v>
      </c>
      <c r="AC235" s="45"/>
      <c r="AD235" s="67"/>
    </row>
    <row r="236" spans="1:30" ht="25.5" customHeight="1" thickBot="1">
      <c r="A236" s="89"/>
      <c r="B236" s="92"/>
      <c r="C236" s="18" t="s">
        <v>20</v>
      </c>
      <c r="D236" s="58">
        <f>D234-D207</f>
        <v>42</v>
      </c>
      <c r="E236" s="31">
        <f>D236/D207</f>
        <v>0.30434782608695654</v>
      </c>
      <c r="F236" s="58">
        <f>F234-F207</f>
        <v>41</v>
      </c>
      <c r="G236" s="31">
        <f>F236/F207</f>
        <v>0.40594059405940597</v>
      </c>
      <c r="H236" s="58">
        <f>H234-H207</f>
        <v>11</v>
      </c>
      <c r="I236" s="31">
        <f>H236/H207</f>
        <v>0.06832298136645963</v>
      </c>
      <c r="J236" s="58">
        <f>J234-J207</f>
        <v>55</v>
      </c>
      <c r="K236" s="31">
        <f>J236/J207</f>
        <v>0.45454545454545453</v>
      </c>
      <c r="L236" s="58">
        <f>L234-L207</f>
        <v>34</v>
      </c>
      <c r="M236" s="31">
        <f>L236/L207</f>
        <v>0.26356589147286824</v>
      </c>
      <c r="N236" s="58">
        <f>N234-N207</f>
        <v>38</v>
      </c>
      <c r="O236" s="31">
        <f>N236/N207</f>
        <v>0.33043478260869563</v>
      </c>
      <c r="P236" s="58">
        <f>P234-P207</f>
        <v>149</v>
      </c>
      <c r="Q236" s="31">
        <f>P236/P207</f>
        <v>1.1640625</v>
      </c>
      <c r="R236" s="58">
        <f>R234-R207</f>
        <v>300</v>
      </c>
      <c r="S236" s="31">
        <f>R236/R207</f>
        <v>3.4482758620689653</v>
      </c>
      <c r="T236" s="58">
        <f>T234-T207</f>
        <v>200</v>
      </c>
      <c r="U236" s="31">
        <f>T236/T207</f>
        <v>1.492537313432836</v>
      </c>
      <c r="V236" s="58">
        <f>V234-V207</f>
        <v>237</v>
      </c>
      <c r="W236" s="31">
        <f>V236/V207</f>
        <v>2.8214285714285716</v>
      </c>
      <c r="X236" s="58">
        <f>X234-X207</f>
        <v>117</v>
      </c>
      <c r="Y236" s="31">
        <f>X236/X207</f>
        <v>1.2446808510638299</v>
      </c>
      <c r="Z236" s="58">
        <f>Z234-Z207</f>
        <v>25</v>
      </c>
      <c r="AA236" s="31">
        <f>Z236/Z207</f>
        <v>0.20161290322580644</v>
      </c>
      <c r="AB236" s="28"/>
      <c r="AC236" s="45"/>
      <c r="AD236" s="44"/>
    </row>
    <row r="237" spans="1:30" ht="25.5" customHeight="1" thickBot="1" thickTop="1">
      <c r="A237" s="89" t="s">
        <v>10</v>
      </c>
      <c r="B237" s="90" t="s">
        <v>17</v>
      </c>
      <c r="C237" s="20"/>
      <c r="D237" s="60">
        <v>0</v>
      </c>
      <c r="E237" s="23" t="s">
        <v>24</v>
      </c>
      <c r="F237" s="60">
        <v>0</v>
      </c>
      <c r="G237" s="23" t="s">
        <v>24</v>
      </c>
      <c r="H237" s="60">
        <v>0</v>
      </c>
      <c r="I237" s="23" t="s">
        <v>24</v>
      </c>
      <c r="J237" s="60">
        <v>0</v>
      </c>
      <c r="K237" s="23" t="s">
        <v>24</v>
      </c>
      <c r="L237" s="60">
        <v>0</v>
      </c>
      <c r="M237" s="23" t="s">
        <v>24</v>
      </c>
      <c r="N237" s="60">
        <v>0</v>
      </c>
      <c r="O237" s="23" t="s">
        <v>24</v>
      </c>
      <c r="P237" s="60">
        <v>0</v>
      </c>
      <c r="Q237" s="23" t="s">
        <v>24</v>
      </c>
      <c r="R237" s="60">
        <v>0</v>
      </c>
      <c r="S237" s="23" t="s">
        <v>24</v>
      </c>
      <c r="T237" s="60">
        <v>0</v>
      </c>
      <c r="U237" s="23" t="s">
        <v>24</v>
      </c>
      <c r="V237" s="60">
        <v>0</v>
      </c>
      <c r="W237" s="23" t="s">
        <v>24</v>
      </c>
      <c r="X237" s="60">
        <v>0</v>
      </c>
      <c r="Y237" s="23" t="s">
        <v>24</v>
      </c>
      <c r="Z237" s="64">
        <v>0</v>
      </c>
      <c r="AA237" s="46" t="s">
        <v>24</v>
      </c>
      <c r="AB237" s="27">
        <f>D237+F237+H237+J237+L237+N237+P237+R237+T237+V237+X237</f>
        <v>0</v>
      </c>
      <c r="AC237" s="41"/>
      <c r="AD237" s="42"/>
    </row>
    <row r="238" spans="1:30" ht="25.5" customHeight="1" thickBot="1" thickTop="1">
      <c r="A238" s="89"/>
      <c r="B238" s="91"/>
      <c r="C238" s="21" t="s">
        <v>19</v>
      </c>
      <c r="D238" s="65">
        <f>D237-Z210</f>
        <v>0</v>
      </c>
      <c r="E238" s="30"/>
      <c r="F238" s="65">
        <f>F237-D237</f>
        <v>0</v>
      </c>
      <c r="G238" s="30"/>
      <c r="H238" s="65">
        <f>H237-F237</f>
        <v>0</v>
      </c>
      <c r="I238" s="30"/>
      <c r="J238" s="65">
        <f>J237-H237</f>
        <v>0</v>
      </c>
      <c r="K238" s="30"/>
      <c r="L238" s="65">
        <f>L237-J237</f>
        <v>0</v>
      </c>
      <c r="M238" s="30"/>
      <c r="N238" s="57">
        <f>N237-L237</f>
        <v>0</v>
      </c>
      <c r="O238" s="39"/>
      <c r="P238" s="57">
        <f>P237-N237</f>
        <v>0</v>
      </c>
      <c r="Q238" s="39"/>
      <c r="R238" s="57">
        <f>R237-P237</f>
        <v>0</v>
      </c>
      <c r="S238" s="39"/>
      <c r="T238" s="57">
        <f>T237-R237</f>
        <v>0</v>
      </c>
      <c r="U238" s="39"/>
      <c r="V238" s="57">
        <f>V237-T237</f>
        <v>0</v>
      </c>
      <c r="W238" s="39"/>
      <c r="X238" s="57">
        <f>X237-V237</f>
        <v>0</v>
      </c>
      <c r="Y238" s="39"/>
      <c r="Z238" s="62">
        <f>Z237-X237</f>
        <v>0</v>
      </c>
      <c r="AA238" s="62"/>
      <c r="AB238" s="28"/>
      <c r="AC238" s="43"/>
      <c r="AD238" s="67"/>
    </row>
    <row r="239" spans="1:30" ht="25.5" customHeight="1" thickBot="1" thickTop="1">
      <c r="A239" s="89"/>
      <c r="B239" s="92"/>
      <c r="C239" s="18" t="s">
        <v>20</v>
      </c>
      <c r="D239" s="58">
        <f>D237-D210</f>
        <v>0</v>
      </c>
      <c r="E239" s="31"/>
      <c r="F239" s="58">
        <f>F237-F210</f>
        <v>0</v>
      </c>
      <c r="G239" s="31"/>
      <c r="H239" s="58">
        <f>H237-H210</f>
        <v>0</v>
      </c>
      <c r="I239" s="31"/>
      <c r="J239" s="58">
        <f>J237-J210</f>
        <v>0</v>
      </c>
      <c r="K239" s="31"/>
      <c r="L239" s="58">
        <f>L237-L210</f>
        <v>0</v>
      </c>
      <c r="M239" s="31"/>
      <c r="N239" s="58">
        <f>N237-N210</f>
        <v>0</v>
      </c>
      <c r="O239" s="31"/>
      <c r="P239" s="58">
        <f>P237-P210</f>
        <v>0</v>
      </c>
      <c r="Q239" s="31"/>
      <c r="R239" s="58">
        <f>R237-R210</f>
        <v>0</v>
      </c>
      <c r="S239" s="31"/>
      <c r="T239" s="58">
        <f>T237-T210</f>
        <v>0</v>
      </c>
      <c r="U239" s="31"/>
      <c r="V239" s="58">
        <f>V237-V210</f>
        <v>0</v>
      </c>
      <c r="W239" s="31"/>
      <c r="X239" s="58">
        <f>X237-X210</f>
        <v>0</v>
      </c>
      <c r="Y239" s="31"/>
      <c r="Z239" s="62">
        <f>Z237-Z210</f>
        <v>0</v>
      </c>
      <c r="AA239" s="62"/>
      <c r="AB239" s="28"/>
      <c r="AC239" s="66"/>
      <c r="AD239" s="44"/>
    </row>
    <row r="240" spans="1:30" ht="25.5" customHeight="1" thickBot="1" thickTop="1">
      <c r="A240" s="89" t="s">
        <v>11</v>
      </c>
      <c r="B240" s="90" t="s">
        <v>15</v>
      </c>
      <c r="C240" s="20"/>
      <c r="D240" s="60">
        <v>77</v>
      </c>
      <c r="E240" s="23" t="s">
        <v>24</v>
      </c>
      <c r="F240" s="60">
        <v>79</v>
      </c>
      <c r="G240" s="23" t="s">
        <v>24</v>
      </c>
      <c r="H240" s="60">
        <v>72</v>
      </c>
      <c r="I240" s="23" t="s">
        <v>24</v>
      </c>
      <c r="J240" s="60">
        <v>58</v>
      </c>
      <c r="K240" s="23" t="s">
        <v>24</v>
      </c>
      <c r="L240" s="60">
        <v>48</v>
      </c>
      <c r="M240" s="23" t="s">
        <v>24</v>
      </c>
      <c r="N240" s="60">
        <v>62</v>
      </c>
      <c r="O240" s="23" t="s">
        <v>24</v>
      </c>
      <c r="P240" s="60">
        <v>29</v>
      </c>
      <c r="Q240" s="23" t="s">
        <v>24</v>
      </c>
      <c r="R240" s="60">
        <v>25</v>
      </c>
      <c r="S240" s="23" t="s">
        <v>24</v>
      </c>
      <c r="T240" s="60">
        <v>23</v>
      </c>
      <c r="U240" s="23" t="s">
        <v>24</v>
      </c>
      <c r="V240" s="60">
        <v>26</v>
      </c>
      <c r="W240" s="23" t="s">
        <v>24</v>
      </c>
      <c r="X240" s="82">
        <v>43</v>
      </c>
      <c r="Y240" s="23" t="s">
        <v>24</v>
      </c>
      <c r="Z240" s="64">
        <v>29</v>
      </c>
      <c r="AA240" s="46" t="s">
        <v>24</v>
      </c>
      <c r="AB240" s="27">
        <f>D240+F240+H240+J240+L240+N240+P240+R240+T240+V240+X240+Z240</f>
        <v>571</v>
      </c>
      <c r="AC240" s="26"/>
      <c r="AD240" s="29"/>
    </row>
    <row r="241" spans="1:30" ht="25.5" customHeight="1" thickBot="1" thickTop="1">
      <c r="A241" s="89"/>
      <c r="B241" s="91"/>
      <c r="C241" s="21" t="s">
        <v>19</v>
      </c>
      <c r="D241" s="65">
        <f>D240-Z213</f>
        <v>-73</v>
      </c>
      <c r="E241" s="30">
        <f>D241/Z213</f>
        <v>-0.4866666666666667</v>
      </c>
      <c r="F241" s="65">
        <f>F240-D240</f>
        <v>2</v>
      </c>
      <c r="G241" s="30">
        <f>F241/D240</f>
        <v>0.025974025974025976</v>
      </c>
      <c r="H241" s="65">
        <f>H240-F240</f>
        <v>-7</v>
      </c>
      <c r="I241" s="30">
        <f>H241/F240</f>
        <v>-0.08860759493670886</v>
      </c>
      <c r="J241" s="65">
        <f>J240-H240</f>
        <v>-14</v>
      </c>
      <c r="K241" s="30">
        <f>J241/H240</f>
        <v>-0.19444444444444445</v>
      </c>
      <c r="L241" s="65">
        <f>L240-J240</f>
        <v>-10</v>
      </c>
      <c r="M241" s="30">
        <f>L241/J240</f>
        <v>-0.1724137931034483</v>
      </c>
      <c r="N241" s="57">
        <f>N240-L240</f>
        <v>14</v>
      </c>
      <c r="O241" s="39">
        <f>N241/L240</f>
        <v>0.2916666666666667</v>
      </c>
      <c r="P241" s="57">
        <f>P240-N240</f>
        <v>-33</v>
      </c>
      <c r="Q241" s="39">
        <f>P241/N240</f>
        <v>-0.532258064516129</v>
      </c>
      <c r="R241" s="57">
        <f>R240-P240</f>
        <v>-4</v>
      </c>
      <c r="S241" s="39">
        <f>R241/P240</f>
        <v>-0.13793103448275862</v>
      </c>
      <c r="T241" s="57">
        <f>T240-R240</f>
        <v>-2</v>
      </c>
      <c r="U241" s="39">
        <f>T241/R240</f>
        <v>-0.08</v>
      </c>
      <c r="V241" s="57">
        <f>V240-T240</f>
        <v>3</v>
      </c>
      <c r="W241" s="39">
        <f>V241/T240</f>
        <v>0.13043478260869565</v>
      </c>
      <c r="X241" s="57">
        <f>X240-V240</f>
        <v>17</v>
      </c>
      <c r="Y241" s="39">
        <f>X241/V240</f>
        <v>0.6538461538461539</v>
      </c>
      <c r="Z241" s="62">
        <f>Z240-X240</f>
        <v>-14</v>
      </c>
      <c r="AA241" s="86">
        <f>Z241/X240</f>
        <v>-0.32558139534883723</v>
      </c>
      <c r="AB241" s="73">
        <f>AB240-D240-F240-H240-J240-L240-N240-P240-R240-T240-V240-X240</f>
        <v>29</v>
      </c>
      <c r="AC241" s="12"/>
      <c r="AD241" s="67"/>
    </row>
    <row r="242" spans="1:29" ht="25.5" customHeight="1" thickBot="1">
      <c r="A242" s="89"/>
      <c r="B242" s="92"/>
      <c r="C242" s="18" t="s">
        <v>20</v>
      </c>
      <c r="D242" s="58">
        <f>D240-D213</f>
        <v>-99</v>
      </c>
      <c r="E242" s="31">
        <f>D242/D213</f>
        <v>-0.5625</v>
      </c>
      <c r="F242" s="58">
        <f>F240-F213</f>
        <v>-32</v>
      </c>
      <c r="G242" s="31">
        <f>F242/F213</f>
        <v>-0.2882882882882883</v>
      </c>
      <c r="H242" s="58">
        <f>H240-H213</f>
        <v>-10</v>
      </c>
      <c r="I242" s="31">
        <f>H242/H213</f>
        <v>-0.12195121951219512</v>
      </c>
      <c r="J242" s="58">
        <f>J240-J213</f>
        <v>-11</v>
      </c>
      <c r="K242" s="31">
        <f>J242/J213</f>
        <v>-0.15942028985507245</v>
      </c>
      <c r="L242" s="58">
        <f>L240-L213</f>
        <v>-34</v>
      </c>
      <c r="M242" s="31">
        <f>L242/L213</f>
        <v>-0.4146341463414634</v>
      </c>
      <c r="N242" s="58">
        <f>N240-N213</f>
        <v>10</v>
      </c>
      <c r="O242" s="31">
        <f>N242/N213</f>
        <v>0.19230769230769232</v>
      </c>
      <c r="P242" s="58">
        <f>P240-P213</f>
        <v>-16</v>
      </c>
      <c r="Q242" s="31">
        <f>P242/P213</f>
        <v>-0.35555555555555557</v>
      </c>
      <c r="R242" s="58">
        <f>R240-R213</f>
        <v>-23</v>
      </c>
      <c r="S242" s="31">
        <f>R242/R213</f>
        <v>-0.4791666666666667</v>
      </c>
      <c r="T242" s="58">
        <f>T240-T213</f>
        <v>-76</v>
      </c>
      <c r="U242" s="31">
        <f>T242/T213</f>
        <v>-0.7676767676767676</v>
      </c>
      <c r="V242" s="58">
        <f>V240-V213</f>
        <v>-26</v>
      </c>
      <c r="W242" s="31">
        <f>V242/V213</f>
        <v>-0.5</v>
      </c>
      <c r="X242" s="58">
        <f>X240-X213</f>
        <v>-8</v>
      </c>
      <c r="Y242" s="31">
        <f>X242/X213</f>
        <v>-0.1568627450980392</v>
      </c>
      <c r="Z242" s="58">
        <f>Z240-Z213</f>
        <v>-121</v>
      </c>
      <c r="AA242" s="31">
        <f>Z242/Z213</f>
        <v>-0.8066666666666666</v>
      </c>
      <c r="AB242" s="10"/>
      <c r="AC242" s="9"/>
    </row>
    <row r="243" spans="1:29" ht="25.5" customHeight="1" thickBot="1">
      <c r="A243" s="99" t="s">
        <v>12</v>
      </c>
      <c r="B243" s="100"/>
      <c r="C243" s="100"/>
      <c r="D243" s="100"/>
      <c r="E243" s="100"/>
      <c r="F243" s="100"/>
      <c r="G243" s="100"/>
      <c r="H243" s="100"/>
      <c r="I243" s="100"/>
      <c r="J243" s="100"/>
      <c r="K243" s="100"/>
      <c r="L243" s="100"/>
      <c r="M243" s="100"/>
      <c r="N243" s="100"/>
      <c r="O243" s="100"/>
      <c r="P243" s="100"/>
      <c r="Q243" s="100"/>
      <c r="R243" s="100"/>
      <c r="S243" s="100"/>
      <c r="T243" s="100"/>
      <c r="U243" s="100"/>
      <c r="V243" s="100"/>
      <c r="W243" s="100"/>
      <c r="X243" s="100"/>
      <c r="Y243" s="100"/>
      <c r="Z243" s="100"/>
      <c r="AA243" s="100"/>
      <c r="AB243" s="10"/>
      <c r="AC243" s="9"/>
    </row>
    <row r="244" spans="1:29" ht="25.5" customHeight="1" thickBot="1">
      <c r="A244" s="89" t="s">
        <v>13</v>
      </c>
      <c r="B244" s="90" t="s">
        <v>14</v>
      </c>
      <c r="C244" s="5"/>
      <c r="D244" s="60">
        <v>167</v>
      </c>
      <c r="E244" s="23" t="s">
        <v>24</v>
      </c>
      <c r="F244" s="60">
        <v>159</v>
      </c>
      <c r="G244" s="23" t="s">
        <v>24</v>
      </c>
      <c r="H244" s="60">
        <v>142</v>
      </c>
      <c r="I244" s="23" t="s">
        <v>24</v>
      </c>
      <c r="J244" s="60">
        <v>129</v>
      </c>
      <c r="K244" s="23" t="s">
        <v>24</v>
      </c>
      <c r="L244" s="60">
        <v>135</v>
      </c>
      <c r="M244" s="23" t="s">
        <v>24</v>
      </c>
      <c r="N244" s="60">
        <v>132</v>
      </c>
      <c r="O244" s="23" t="s">
        <v>24</v>
      </c>
      <c r="P244" s="60">
        <v>40</v>
      </c>
      <c r="Q244" s="23" t="s">
        <v>24</v>
      </c>
      <c r="R244" s="60">
        <v>47</v>
      </c>
      <c r="S244" s="23" t="s">
        <v>24</v>
      </c>
      <c r="T244" s="60">
        <v>93</v>
      </c>
      <c r="U244" s="23" t="s">
        <v>24</v>
      </c>
      <c r="V244" s="60">
        <v>92</v>
      </c>
      <c r="W244" s="23" t="s">
        <v>24</v>
      </c>
      <c r="X244" s="60">
        <v>129</v>
      </c>
      <c r="Y244" s="23" t="s">
        <v>24</v>
      </c>
      <c r="Z244" s="69">
        <v>175</v>
      </c>
      <c r="AA244" s="70" t="s">
        <v>24</v>
      </c>
      <c r="AB244" s="10"/>
      <c r="AC244" s="9"/>
    </row>
    <row r="245" spans="1:29" ht="25.5" customHeight="1" thickBot="1" thickTop="1">
      <c r="A245" s="89"/>
      <c r="B245" s="91"/>
      <c r="C245" s="21" t="s">
        <v>19</v>
      </c>
      <c r="D245" s="65">
        <f>D244-Z217</f>
        <v>-10</v>
      </c>
      <c r="E245" s="30">
        <f>D245/Z217</f>
        <v>-0.05649717514124294</v>
      </c>
      <c r="F245" s="65">
        <f>F244-D244</f>
        <v>-8</v>
      </c>
      <c r="G245" s="30">
        <f>F245/D244</f>
        <v>-0.04790419161676647</v>
      </c>
      <c r="H245" s="65">
        <f>H244-F244</f>
        <v>-17</v>
      </c>
      <c r="I245" s="30">
        <f>H245/F244</f>
        <v>-0.1069182389937107</v>
      </c>
      <c r="J245" s="65">
        <f>J244-H244</f>
        <v>-13</v>
      </c>
      <c r="K245" s="30">
        <f>J245/H244</f>
        <v>-0.09154929577464789</v>
      </c>
      <c r="L245" s="65">
        <f>L244-J244</f>
        <v>6</v>
      </c>
      <c r="M245" s="30">
        <f>L245/J244</f>
        <v>0.046511627906976744</v>
      </c>
      <c r="N245" s="57">
        <f>N244-L244</f>
        <v>-3</v>
      </c>
      <c r="O245" s="39">
        <f>N245/L244</f>
        <v>-0.022222222222222223</v>
      </c>
      <c r="P245" s="57">
        <f>P244-N244</f>
        <v>-92</v>
      </c>
      <c r="Q245" s="39">
        <f>P245/N244</f>
        <v>-0.696969696969697</v>
      </c>
      <c r="R245" s="57">
        <f>R244-P244</f>
        <v>7</v>
      </c>
      <c r="S245" s="39">
        <f>R245/P244</f>
        <v>0.175</v>
      </c>
      <c r="T245" s="57">
        <f>T244-R244</f>
        <v>46</v>
      </c>
      <c r="U245" s="39">
        <f>T245/R244</f>
        <v>0.9787234042553191</v>
      </c>
      <c r="V245" s="57">
        <f>V244-T244</f>
        <v>-1</v>
      </c>
      <c r="W245" s="39">
        <f>V245/T244</f>
        <v>-0.010752688172043012</v>
      </c>
      <c r="X245" s="57">
        <f>X244-V244</f>
        <v>37</v>
      </c>
      <c r="Y245" s="39">
        <f>X245/V244</f>
        <v>0.40217391304347827</v>
      </c>
      <c r="Z245" s="62">
        <f>Z244-X244</f>
        <v>46</v>
      </c>
      <c r="AA245" s="86">
        <f>Z245/X244</f>
        <v>0.35658914728682173</v>
      </c>
      <c r="AB245" s="10"/>
      <c r="AC245" s="9"/>
    </row>
    <row r="246" spans="1:29" ht="25.5" customHeight="1" thickBot="1">
      <c r="A246" s="89"/>
      <c r="B246" s="92"/>
      <c r="C246" s="18" t="s">
        <v>20</v>
      </c>
      <c r="D246" s="58">
        <f>D244-D217</f>
        <v>-174</v>
      </c>
      <c r="E246" s="31">
        <f>D246/D217</f>
        <v>-0.5102639296187683</v>
      </c>
      <c r="F246" s="58">
        <f>F244-F217</f>
        <v>-31</v>
      </c>
      <c r="G246" s="31">
        <f>F246/F217</f>
        <v>-0.1631578947368421</v>
      </c>
      <c r="H246" s="58">
        <f>H244-H217</f>
        <v>-59</v>
      </c>
      <c r="I246" s="31">
        <f>H246/H217</f>
        <v>-0.2935323383084577</v>
      </c>
      <c r="J246" s="58">
        <f>J244-J217</f>
        <v>-51</v>
      </c>
      <c r="K246" s="31">
        <f>J246/J217</f>
        <v>-0.2833333333333333</v>
      </c>
      <c r="L246" s="58">
        <f>L244-L217</f>
        <v>-27</v>
      </c>
      <c r="M246" s="31">
        <f>L246/L217</f>
        <v>-0.16666666666666666</v>
      </c>
      <c r="N246" s="58">
        <f>N244-N217</f>
        <v>-40</v>
      </c>
      <c r="O246" s="31">
        <f>N246/N217</f>
        <v>-0.23255813953488372</v>
      </c>
      <c r="P246" s="58">
        <f>P244-P217</f>
        <v>-120</v>
      </c>
      <c r="Q246" s="31">
        <f>P246/P217</f>
        <v>-0.75</v>
      </c>
      <c r="R246" s="58">
        <f>R244-R217</f>
        <v>-74</v>
      </c>
      <c r="S246" s="31">
        <f>R246/R217</f>
        <v>-0.6115702479338843</v>
      </c>
      <c r="T246" s="58">
        <f>T244-T217</f>
        <v>-32</v>
      </c>
      <c r="U246" s="31">
        <f>T246/T217</f>
        <v>-0.256</v>
      </c>
      <c r="V246" s="58">
        <f>V244-V217</f>
        <v>-39</v>
      </c>
      <c r="W246" s="31">
        <f>V246/V217</f>
        <v>-0.29770992366412213</v>
      </c>
      <c r="X246" s="58">
        <f>X244-X217</f>
        <v>14</v>
      </c>
      <c r="Y246" s="31">
        <f>X246/X217</f>
        <v>0.12173913043478261</v>
      </c>
      <c r="Z246" s="58">
        <f>Z244-Z217</f>
        <v>-2</v>
      </c>
      <c r="AA246" s="31">
        <f>Z246/Z217</f>
        <v>-0.011299435028248588</v>
      </c>
      <c r="AB246" s="10"/>
      <c r="AC246" s="9"/>
    </row>
    <row r="248" ht="13.5" thickBot="1"/>
    <row r="249" spans="1:30" ht="28.5" customHeight="1" thickBot="1" thickTop="1">
      <c r="A249" s="107" t="s">
        <v>58</v>
      </c>
      <c r="B249" s="107"/>
      <c r="C249" s="107"/>
      <c r="D249" s="107"/>
      <c r="E249" s="107"/>
      <c r="F249" s="107"/>
      <c r="G249" s="107"/>
      <c r="H249" s="107"/>
      <c r="I249" s="107"/>
      <c r="J249" s="107"/>
      <c r="K249" s="107"/>
      <c r="L249" s="108"/>
      <c r="M249" s="108"/>
      <c r="N249" s="108"/>
      <c r="O249" s="108"/>
      <c r="P249" s="108"/>
      <c r="Q249" s="108"/>
      <c r="R249" s="108"/>
      <c r="S249" s="108"/>
      <c r="T249" s="108"/>
      <c r="U249" s="108"/>
      <c r="V249" s="108"/>
      <c r="W249" s="108"/>
      <c r="X249" s="108"/>
      <c r="Y249" s="108"/>
      <c r="Z249" s="108"/>
      <c r="AA249" s="108"/>
      <c r="AB249" s="108"/>
      <c r="AC249" s="108"/>
      <c r="AD249" s="108"/>
    </row>
    <row r="250" spans="4:14" ht="24.75" customHeight="1" thickBot="1" thickTop="1">
      <c r="D250" s="85"/>
      <c r="F250" s="6"/>
      <c r="H250" s="6"/>
      <c r="J250" s="6"/>
      <c r="L250" s="6"/>
      <c r="N250" s="6"/>
    </row>
    <row r="251" spans="1:30" ht="27" customHeight="1" thickBot="1">
      <c r="A251" s="89" t="s">
        <v>0</v>
      </c>
      <c r="B251" s="109" t="s">
        <v>1</v>
      </c>
      <c r="C251" s="111"/>
      <c r="D251" s="93" t="s">
        <v>57</v>
      </c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  <c r="Q251" s="94"/>
      <c r="R251" s="94"/>
      <c r="S251" s="94"/>
      <c r="T251" s="94"/>
      <c r="U251" s="94"/>
      <c r="V251" s="94"/>
      <c r="W251" s="94"/>
      <c r="X251" s="94"/>
      <c r="Y251" s="94"/>
      <c r="Z251" s="94"/>
      <c r="AA251" s="112"/>
      <c r="AB251" s="113" t="s">
        <v>21</v>
      </c>
      <c r="AC251" s="116" t="s">
        <v>22</v>
      </c>
      <c r="AD251" s="117"/>
    </row>
    <row r="252" spans="1:30" ht="24.75" customHeight="1" thickBot="1" thickTop="1">
      <c r="A252" s="89"/>
      <c r="B252" s="110"/>
      <c r="C252" s="89"/>
      <c r="D252" s="95" t="s">
        <v>4</v>
      </c>
      <c r="E252" s="96"/>
      <c r="F252" s="95" t="s">
        <v>5</v>
      </c>
      <c r="G252" s="96"/>
      <c r="H252" s="95" t="s">
        <v>25</v>
      </c>
      <c r="I252" s="96"/>
      <c r="J252" s="95" t="s">
        <v>26</v>
      </c>
      <c r="K252" s="96"/>
      <c r="L252" s="95" t="s">
        <v>27</v>
      </c>
      <c r="M252" s="96"/>
      <c r="N252" s="95" t="s">
        <v>28</v>
      </c>
      <c r="O252" s="96"/>
      <c r="P252" s="95" t="s">
        <v>29</v>
      </c>
      <c r="Q252" s="96"/>
      <c r="R252" s="95" t="s">
        <v>31</v>
      </c>
      <c r="S252" s="96"/>
      <c r="T252" s="95" t="s">
        <v>32</v>
      </c>
      <c r="U252" s="96"/>
      <c r="V252" s="95" t="s">
        <v>33</v>
      </c>
      <c r="W252" s="96"/>
      <c r="X252" s="95" t="s">
        <v>34</v>
      </c>
      <c r="Y252" s="96"/>
      <c r="Z252" s="97" t="s">
        <v>35</v>
      </c>
      <c r="AA252" s="98"/>
      <c r="AB252" s="114"/>
      <c r="AC252" s="118"/>
      <c r="AD252" s="119"/>
    </row>
    <row r="253" spans="1:30" ht="21.75" customHeight="1" thickBot="1" thickTop="1">
      <c r="A253" s="2"/>
      <c r="B253" s="1"/>
      <c r="C253" s="99" t="s">
        <v>30</v>
      </c>
      <c r="D253" s="100"/>
      <c r="E253" s="100"/>
      <c r="F253" s="100"/>
      <c r="G253" s="100"/>
      <c r="H253" s="100"/>
      <c r="I253" s="100"/>
      <c r="J253" s="100"/>
      <c r="K253" s="100"/>
      <c r="L253" s="100"/>
      <c r="M253" s="100"/>
      <c r="N253" s="100"/>
      <c r="O253" s="100"/>
      <c r="P253" s="100"/>
      <c r="Q253" s="100"/>
      <c r="R253" s="100"/>
      <c r="S253" s="100"/>
      <c r="T253" s="100"/>
      <c r="U253" s="100"/>
      <c r="V253" s="100"/>
      <c r="W253" s="100"/>
      <c r="X253" s="100"/>
      <c r="Y253" s="100"/>
      <c r="Z253" s="100"/>
      <c r="AA253" s="101"/>
      <c r="AB253" s="115"/>
      <c r="AC253" s="24" t="s">
        <v>23</v>
      </c>
      <c r="AD253" s="25" t="s">
        <v>24</v>
      </c>
    </row>
    <row r="254" spans="1:30" ht="20.25" customHeight="1" thickBot="1">
      <c r="A254" s="3"/>
      <c r="B254" s="3"/>
      <c r="C254" s="3"/>
      <c r="D254" s="6"/>
      <c r="E254" s="3"/>
      <c r="F254" s="3"/>
      <c r="G254" s="3"/>
      <c r="H254" s="3"/>
      <c r="I254" s="3"/>
      <c r="J254" s="3"/>
      <c r="K254" s="3"/>
      <c r="L254" s="3"/>
      <c r="M254" s="3"/>
      <c r="N254" s="6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102"/>
      <c r="AC254" s="103"/>
      <c r="AD254" s="104"/>
    </row>
    <row r="255" spans="1:30" ht="27" customHeight="1" thickBot="1" thickTop="1">
      <c r="A255" s="89" t="s">
        <v>6</v>
      </c>
      <c r="B255" s="90" t="s">
        <v>7</v>
      </c>
      <c r="C255" s="7"/>
      <c r="D255" s="56">
        <v>11985</v>
      </c>
      <c r="E255" s="22" t="s">
        <v>24</v>
      </c>
      <c r="F255" s="56">
        <v>11897</v>
      </c>
      <c r="G255" s="22" t="s">
        <v>24</v>
      </c>
      <c r="H255" s="56">
        <v>11740</v>
      </c>
      <c r="I255" s="22" t="s">
        <v>24</v>
      </c>
      <c r="J255" s="56">
        <v>11460</v>
      </c>
      <c r="K255" s="22" t="s">
        <v>24</v>
      </c>
      <c r="L255" s="56">
        <v>11268</v>
      </c>
      <c r="M255" s="22" t="s">
        <v>24</v>
      </c>
      <c r="N255" s="56">
        <v>11226</v>
      </c>
      <c r="O255" s="22" t="s">
        <v>24</v>
      </c>
      <c r="P255" s="56">
        <v>11220</v>
      </c>
      <c r="Q255" s="22" t="s">
        <v>24</v>
      </c>
      <c r="R255" s="56">
        <v>11153</v>
      </c>
      <c r="S255" s="22" t="s">
        <v>24</v>
      </c>
      <c r="T255" s="56">
        <v>11045</v>
      </c>
      <c r="U255" s="22" t="s">
        <v>24</v>
      </c>
      <c r="V255" s="56">
        <v>11003</v>
      </c>
      <c r="W255" s="22" t="s">
        <v>24</v>
      </c>
      <c r="X255" s="56">
        <v>10976</v>
      </c>
      <c r="Y255" s="22" t="s">
        <v>24</v>
      </c>
      <c r="Z255" s="61">
        <v>11021</v>
      </c>
      <c r="AA255" s="46" t="s">
        <v>24</v>
      </c>
      <c r="AB255" s="105"/>
      <c r="AC255" s="120"/>
      <c r="AD255" s="54"/>
    </row>
    <row r="256" spans="1:29" ht="27" customHeight="1" thickBot="1" thickTop="1">
      <c r="A256" s="89"/>
      <c r="B256" s="91"/>
      <c r="C256" s="17" t="s">
        <v>19</v>
      </c>
      <c r="D256" s="65">
        <f>D255-Z228</f>
        <v>76</v>
      </c>
      <c r="E256" s="30">
        <f>D256/Z228</f>
        <v>0.0063817281047946935</v>
      </c>
      <c r="F256" s="65">
        <f>F255-D255</f>
        <v>-88</v>
      </c>
      <c r="G256" s="30">
        <f>F256/D255</f>
        <v>-0.007342511472674176</v>
      </c>
      <c r="H256" s="65">
        <f>H255-F255</f>
        <v>-157</v>
      </c>
      <c r="I256" s="30">
        <f>H256/F255</f>
        <v>-0.013196604185929226</v>
      </c>
      <c r="J256" s="65">
        <f>J255-H255</f>
        <v>-280</v>
      </c>
      <c r="K256" s="30">
        <f>J256/H255</f>
        <v>-0.02385008517887564</v>
      </c>
      <c r="L256" s="65">
        <f>L255-J255</f>
        <v>-192</v>
      </c>
      <c r="M256" s="30">
        <f>L256/J255</f>
        <v>-0.016753926701570682</v>
      </c>
      <c r="N256" s="57">
        <f>N255-L255</f>
        <v>-42</v>
      </c>
      <c r="O256" s="39">
        <f>N256/L255</f>
        <v>-0.003727369542066028</v>
      </c>
      <c r="P256" s="57">
        <f>P255-N255</f>
        <v>-6</v>
      </c>
      <c r="Q256" s="39">
        <f>P256/N255</f>
        <v>-0.0005344735435595938</v>
      </c>
      <c r="R256" s="57">
        <f>R255-P255</f>
        <v>-67</v>
      </c>
      <c r="S256" s="39">
        <f>R256/P255</f>
        <v>-0.005971479500891266</v>
      </c>
      <c r="T256" s="57">
        <f>T255-R255</f>
        <v>-108</v>
      </c>
      <c r="U256" s="39">
        <f>T256/R255</f>
        <v>-0.009683493230520935</v>
      </c>
      <c r="V256" s="57">
        <f>V255-T255</f>
        <v>-42</v>
      </c>
      <c r="W256" s="39">
        <f>V256/T255</f>
        <v>-0.003802625622453599</v>
      </c>
      <c r="X256" s="57">
        <f>X255-V255</f>
        <v>-27</v>
      </c>
      <c r="Y256" s="39">
        <f>X256/V255</f>
        <v>-0.00245387621557757</v>
      </c>
      <c r="Z256" s="62">
        <f>Z255-X255</f>
        <v>45</v>
      </c>
      <c r="AA256" s="51">
        <f>Z256/X255</f>
        <v>0.004099854227405247</v>
      </c>
      <c r="AB256" s="10"/>
      <c r="AC256" s="9"/>
    </row>
    <row r="257" spans="1:29" ht="27" customHeight="1" thickBot="1">
      <c r="A257" s="89"/>
      <c r="B257" s="92"/>
      <c r="C257" s="18" t="s">
        <v>20</v>
      </c>
      <c r="D257" s="58">
        <f>D255-D228</f>
        <v>-26</v>
      </c>
      <c r="E257" s="31">
        <f>D257/D228</f>
        <v>-0.0021646823744900508</v>
      </c>
      <c r="F257" s="58">
        <f>F255-F228</f>
        <v>-125</v>
      </c>
      <c r="G257" s="31">
        <f>F257/F228</f>
        <v>-0.010397604391948095</v>
      </c>
      <c r="H257" s="58">
        <f>H255-H228</f>
        <v>-61</v>
      </c>
      <c r="I257" s="31">
        <f>H257/H228</f>
        <v>-0.005169053470044912</v>
      </c>
      <c r="J257" s="58">
        <f>J255-J228</f>
        <v>-148</v>
      </c>
      <c r="K257" s="31">
        <f>J257/J228</f>
        <v>-0.012749827705031013</v>
      </c>
      <c r="L257" s="58">
        <f>L255-L228</f>
        <v>-232</v>
      </c>
      <c r="M257" s="31">
        <f>L257/L228</f>
        <v>-0.02017391304347826</v>
      </c>
      <c r="N257" s="58">
        <f>N255-N228</f>
        <v>-219</v>
      </c>
      <c r="O257" s="31">
        <f>N257/N228</f>
        <v>-0.019134993446920052</v>
      </c>
      <c r="P257" s="58">
        <f>P255-P228</f>
        <v>-840</v>
      </c>
      <c r="Q257" s="31">
        <f>P257/P228</f>
        <v>-0.06965174129353234</v>
      </c>
      <c r="R257" s="58">
        <f>R255-R228</f>
        <v>-805</v>
      </c>
      <c r="S257" s="31">
        <f>R257/R228</f>
        <v>-0.0673189496571333</v>
      </c>
      <c r="T257" s="58">
        <f>T255-T228</f>
        <v>-926</v>
      </c>
      <c r="U257" s="31">
        <f>T257/T228</f>
        <v>-0.07735360454431543</v>
      </c>
      <c r="V257" s="58">
        <f>V255-V228</f>
        <v>-927</v>
      </c>
      <c r="W257" s="31">
        <f>V257/V228</f>
        <v>-0.0777032690695725</v>
      </c>
      <c r="X257" s="58">
        <f>X255-X228</f>
        <v>-857</v>
      </c>
      <c r="Y257" s="31">
        <f>X257/X228</f>
        <v>-0.07242457534015043</v>
      </c>
      <c r="Z257" s="58">
        <f>Z255-Z228</f>
        <v>-888</v>
      </c>
      <c r="AA257" s="31">
        <f>Z257/Z228</f>
        <v>-0.07456545469812746</v>
      </c>
      <c r="AB257" s="10"/>
      <c r="AC257" s="40"/>
    </row>
    <row r="258" spans="1:30" ht="27" customHeight="1" thickBot="1" thickTop="1">
      <c r="A258" s="89" t="s">
        <v>8</v>
      </c>
      <c r="B258" s="90" t="s">
        <v>18</v>
      </c>
      <c r="C258" s="19"/>
      <c r="D258" s="59">
        <v>429</v>
      </c>
      <c r="E258" s="23" t="s">
        <v>24</v>
      </c>
      <c r="F258" s="59">
        <v>315</v>
      </c>
      <c r="G258" s="23" t="s">
        <v>24</v>
      </c>
      <c r="H258" s="59">
        <v>305</v>
      </c>
      <c r="I258" s="23" t="s">
        <v>24</v>
      </c>
      <c r="J258" s="59">
        <v>275</v>
      </c>
      <c r="K258" s="23" t="s">
        <v>24</v>
      </c>
      <c r="L258" s="59">
        <v>261</v>
      </c>
      <c r="M258" s="23" t="s">
        <v>24</v>
      </c>
      <c r="N258" s="59">
        <v>349</v>
      </c>
      <c r="O258" s="23" t="s">
        <v>24</v>
      </c>
      <c r="P258" s="59">
        <v>322</v>
      </c>
      <c r="Q258" s="23" t="s">
        <v>24</v>
      </c>
      <c r="R258" s="59">
        <v>320</v>
      </c>
      <c r="S258" s="23" t="s">
        <v>24</v>
      </c>
      <c r="T258" s="59">
        <v>398</v>
      </c>
      <c r="U258" s="23" t="s">
        <v>24</v>
      </c>
      <c r="V258" s="59">
        <v>351</v>
      </c>
      <c r="W258" s="23" t="s">
        <v>24</v>
      </c>
      <c r="X258" s="59">
        <v>369</v>
      </c>
      <c r="Y258" s="23" t="s">
        <v>24</v>
      </c>
      <c r="Z258" s="63">
        <v>348</v>
      </c>
      <c r="AA258" s="46" t="s">
        <v>24</v>
      </c>
      <c r="AB258" s="27">
        <f>D258+F258+H258+J258+L258+N258+P258+R258+T258+V258+X258+Z258</f>
        <v>4042</v>
      </c>
      <c r="AC258" s="26"/>
      <c r="AD258" s="29"/>
    </row>
    <row r="259" spans="1:30" ht="27" customHeight="1" thickBot="1" thickTop="1">
      <c r="A259" s="89"/>
      <c r="B259" s="91"/>
      <c r="C259" s="17" t="s">
        <v>19</v>
      </c>
      <c r="D259" s="65">
        <f>D258-Z231</f>
        <v>15</v>
      </c>
      <c r="E259" s="30">
        <f>D259/Z231</f>
        <v>0.036231884057971016</v>
      </c>
      <c r="F259" s="65">
        <f>F258-D258</f>
        <v>-114</v>
      </c>
      <c r="G259" s="30">
        <f>F259/D258</f>
        <v>-0.26573426573426573</v>
      </c>
      <c r="H259" s="65">
        <f>H258-F258</f>
        <v>-10</v>
      </c>
      <c r="I259" s="30">
        <f>H259/F258</f>
        <v>-0.031746031746031744</v>
      </c>
      <c r="J259" s="65">
        <f>J258-H258</f>
        <v>-30</v>
      </c>
      <c r="K259" s="30">
        <f>J259/H258</f>
        <v>-0.09836065573770492</v>
      </c>
      <c r="L259" s="65">
        <f>L258-J258</f>
        <v>-14</v>
      </c>
      <c r="M259" s="30">
        <f>L259/J258</f>
        <v>-0.05090909090909091</v>
      </c>
      <c r="N259" s="57">
        <f>N258-L258</f>
        <v>88</v>
      </c>
      <c r="O259" s="39">
        <f>N259/L258</f>
        <v>0.3371647509578544</v>
      </c>
      <c r="P259" s="57">
        <f>P258-N258</f>
        <v>-27</v>
      </c>
      <c r="Q259" s="39">
        <f>P259/N258</f>
        <v>-0.07736389684813753</v>
      </c>
      <c r="R259" s="57">
        <f>R258-P258</f>
        <v>-2</v>
      </c>
      <c r="S259" s="39">
        <f>R259/P258</f>
        <v>-0.006211180124223602</v>
      </c>
      <c r="T259" s="57">
        <f>T258-R258</f>
        <v>78</v>
      </c>
      <c r="U259" s="39">
        <f>T259/R258</f>
        <v>0.24375</v>
      </c>
      <c r="V259" s="57">
        <f>V258-T258</f>
        <v>-47</v>
      </c>
      <c r="W259" s="39">
        <f>V259/T258</f>
        <v>-0.11809045226130653</v>
      </c>
      <c r="X259" s="57">
        <f>X258-V258</f>
        <v>18</v>
      </c>
      <c r="Y259" s="39">
        <f>X259/V258</f>
        <v>0.05128205128205128</v>
      </c>
      <c r="Z259" s="62">
        <f>Z258-X258</f>
        <v>-21</v>
      </c>
      <c r="AA259" s="51">
        <f>Z259/X258</f>
        <v>-0.056910569105691054</v>
      </c>
      <c r="AB259" s="73">
        <f>AB258-D258-F258-H258-J258-L258-N258-P258-R258-T258-V258-X258</f>
        <v>348</v>
      </c>
      <c r="AC259" s="45"/>
      <c r="AD259" s="67"/>
    </row>
    <row r="260" spans="1:30" ht="27" customHeight="1" thickBot="1">
      <c r="A260" s="89"/>
      <c r="B260" s="92"/>
      <c r="C260" s="18" t="s">
        <v>20</v>
      </c>
      <c r="D260" s="58">
        <f>D258-D231</f>
        <v>168</v>
      </c>
      <c r="E260" s="31">
        <f>D260/D231</f>
        <v>0.6436781609195402</v>
      </c>
      <c r="F260" s="58">
        <f>F258-F231</f>
        <v>44</v>
      </c>
      <c r="G260" s="31">
        <f>F260/F231</f>
        <v>0.16236162361623616</v>
      </c>
      <c r="H260" s="58">
        <f>H258-H231</f>
        <v>36</v>
      </c>
      <c r="I260" s="31">
        <f>H260/H231</f>
        <v>0.13382899628252787</v>
      </c>
      <c r="J260" s="58">
        <f>J258-J231</f>
        <v>70</v>
      </c>
      <c r="K260" s="31">
        <f>J260/J231</f>
        <v>0.34146341463414637</v>
      </c>
      <c r="L260" s="58">
        <f>L258-L231</f>
        <v>52</v>
      </c>
      <c r="M260" s="31">
        <f>L260/L231</f>
        <v>0.24880382775119617</v>
      </c>
      <c r="N260" s="58">
        <f>N258-N231</f>
        <v>107</v>
      </c>
      <c r="O260" s="31">
        <f>N260/N231</f>
        <v>0.44214876033057854</v>
      </c>
      <c r="P260" s="58">
        <f>P258-P231</f>
        <v>33</v>
      </c>
      <c r="Q260" s="31">
        <f>P260/P231</f>
        <v>0.11418685121107267</v>
      </c>
      <c r="R260" s="58">
        <f>R258-R231</f>
        <v>20</v>
      </c>
      <c r="S260" s="31">
        <f>R260/R231</f>
        <v>0.06666666666666667</v>
      </c>
      <c r="T260" s="58">
        <f>T258-T231</f>
        <v>35</v>
      </c>
      <c r="U260" s="31">
        <f>T260/T231</f>
        <v>0.09641873278236915</v>
      </c>
      <c r="V260" s="58">
        <f>V258-V231</f>
        <v>17</v>
      </c>
      <c r="W260" s="31">
        <f>V260/V231</f>
        <v>0.05089820359281437</v>
      </c>
      <c r="X260" s="58">
        <f>X258-X231</f>
        <v>-24</v>
      </c>
      <c r="Y260" s="31">
        <f>X260/X231</f>
        <v>-0.061068702290076333</v>
      </c>
      <c r="Z260" s="58">
        <f>Z258-Z231</f>
        <v>-66</v>
      </c>
      <c r="AA260" s="31">
        <f>Z260/Z231</f>
        <v>-0.15942028985507245</v>
      </c>
      <c r="AB260" s="28"/>
      <c r="AC260" s="66"/>
      <c r="AD260" s="44"/>
    </row>
    <row r="261" spans="1:30" ht="27" customHeight="1" thickBot="1" thickTop="1">
      <c r="A261" s="89" t="s">
        <v>9</v>
      </c>
      <c r="B261" s="90" t="s">
        <v>16</v>
      </c>
      <c r="C261" s="20"/>
      <c r="D261" s="60">
        <v>158</v>
      </c>
      <c r="E261" s="23" t="s">
        <v>24</v>
      </c>
      <c r="F261" s="60">
        <v>236</v>
      </c>
      <c r="G261" s="23" t="s">
        <v>24</v>
      </c>
      <c r="H261" s="60">
        <v>268</v>
      </c>
      <c r="I261" s="23" t="s">
        <v>24</v>
      </c>
      <c r="J261" s="60">
        <v>273</v>
      </c>
      <c r="K261" s="23" t="s">
        <v>24</v>
      </c>
      <c r="L261" s="60">
        <v>268</v>
      </c>
      <c r="M261" s="23" t="s">
        <v>24</v>
      </c>
      <c r="N261" s="60">
        <v>221</v>
      </c>
      <c r="O261" s="23" t="s">
        <v>24</v>
      </c>
      <c r="P261" s="60">
        <v>143</v>
      </c>
      <c r="Q261" s="23" t="s">
        <v>24</v>
      </c>
      <c r="R261" s="60">
        <v>178</v>
      </c>
      <c r="S261" s="23" t="s">
        <v>24</v>
      </c>
      <c r="T261" s="60">
        <v>245</v>
      </c>
      <c r="U261" s="23" t="s">
        <v>24</v>
      </c>
      <c r="V261" s="60">
        <v>170</v>
      </c>
      <c r="W261" s="23" t="s">
        <v>24</v>
      </c>
      <c r="X261" s="60">
        <v>200</v>
      </c>
      <c r="Y261" s="23" t="s">
        <v>24</v>
      </c>
      <c r="Z261" s="64">
        <v>109</v>
      </c>
      <c r="AA261" s="46" t="s">
        <v>24</v>
      </c>
      <c r="AB261" s="27">
        <f>D261+F261+H261+J261+L261+N261+P261+R261+T261+V261+X261+Z261</f>
        <v>2469</v>
      </c>
      <c r="AC261" s="26"/>
      <c r="AD261" s="29"/>
    </row>
    <row r="262" spans="1:30" ht="27" customHeight="1" thickBot="1" thickTop="1">
      <c r="A262" s="89"/>
      <c r="B262" s="91"/>
      <c r="C262" s="21" t="s">
        <v>19</v>
      </c>
      <c r="D262" s="65">
        <f>D261-Z234</f>
        <v>9</v>
      </c>
      <c r="E262" s="30">
        <f>D262/Z234</f>
        <v>0.06040268456375839</v>
      </c>
      <c r="F262" s="65">
        <f>F261-D261</f>
        <v>78</v>
      </c>
      <c r="G262" s="30">
        <f>F262/D261</f>
        <v>0.4936708860759494</v>
      </c>
      <c r="H262" s="65">
        <f>H261-F261</f>
        <v>32</v>
      </c>
      <c r="I262" s="30">
        <f>H262/F261</f>
        <v>0.13559322033898305</v>
      </c>
      <c r="J262" s="65">
        <f>J261-H261</f>
        <v>5</v>
      </c>
      <c r="K262" s="30">
        <f>J262/H261</f>
        <v>0.018656716417910446</v>
      </c>
      <c r="L262" s="65">
        <f>L261-J261</f>
        <v>-5</v>
      </c>
      <c r="M262" s="30">
        <f>L262/J261</f>
        <v>-0.018315018315018316</v>
      </c>
      <c r="N262" s="57">
        <f>N261-L261</f>
        <v>-47</v>
      </c>
      <c r="O262" s="39">
        <f>N262/L261</f>
        <v>-0.17537313432835822</v>
      </c>
      <c r="P262" s="57">
        <f>P261-N261</f>
        <v>-78</v>
      </c>
      <c r="Q262" s="39">
        <f>P262/N261</f>
        <v>-0.35294117647058826</v>
      </c>
      <c r="R262" s="57">
        <f>R261-P261</f>
        <v>35</v>
      </c>
      <c r="S262" s="39">
        <f>R262/P261</f>
        <v>0.24475524475524477</v>
      </c>
      <c r="T262" s="57">
        <f>T261-R261</f>
        <v>67</v>
      </c>
      <c r="U262" s="39">
        <f>T262/R261</f>
        <v>0.37640449438202245</v>
      </c>
      <c r="V262" s="57">
        <f>V261-T261</f>
        <v>-75</v>
      </c>
      <c r="W262" s="39">
        <f>V262/T261</f>
        <v>-0.30612244897959184</v>
      </c>
      <c r="X262" s="57">
        <f>X261-V261</f>
        <v>30</v>
      </c>
      <c r="Y262" s="39">
        <f>X262/V261</f>
        <v>0.17647058823529413</v>
      </c>
      <c r="Z262" s="62">
        <f>Z261-X261</f>
        <v>-91</v>
      </c>
      <c r="AA262" s="51">
        <f>Z262/X261</f>
        <v>-0.455</v>
      </c>
      <c r="AB262" s="73">
        <f>AB261-D261-F261-H261-J261-L261-N261-P261-R261-T261-V261-X261</f>
        <v>109</v>
      </c>
      <c r="AC262" s="45"/>
      <c r="AD262" s="67"/>
    </row>
    <row r="263" spans="1:30" ht="27" customHeight="1" thickBot="1">
      <c r="A263" s="89"/>
      <c r="B263" s="92"/>
      <c r="C263" s="18" t="s">
        <v>20</v>
      </c>
      <c r="D263" s="58">
        <f>D261-D234</f>
        <v>-22</v>
      </c>
      <c r="E263" s="31">
        <f>D263/D234</f>
        <v>-0.12222222222222222</v>
      </c>
      <c r="F263" s="58">
        <f>F261-F234</f>
        <v>94</v>
      </c>
      <c r="G263" s="31">
        <f>F263/F234</f>
        <v>0.6619718309859155</v>
      </c>
      <c r="H263" s="58">
        <f>H261-H234</f>
        <v>96</v>
      </c>
      <c r="I263" s="31">
        <f>H263/H234</f>
        <v>0.5581395348837209</v>
      </c>
      <c r="J263" s="58">
        <f>J261-J234</f>
        <v>97</v>
      </c>
      <c r="K263" s="31">
        <f>J263/J234</f>
        <v>0.5511363636363636</v>
      </c>
      <c r="L263" s="58">
        <f>L261-L234</f>
        <v>105</v>
      </c>
      <c r="M263" s="31">
        <f>L263/L234</f>
        <v>0.6441717791411042</v>
      </c>
      <c r="N263" s="58">
        <f>N261-N234</f>
        <v>68</v>
      </c>
      <c r="O263" s="31">
        <f>N263/N234</f>
        <v>0.4444444444444444</v>
      </c>
      <c r="P263" s="58">
        <f>P261-P234</f>
        <v>-134</v>
      </c>
      <c r="Q263" s="31">
        <f>P263/P234</f>
        <v>-0.48375451263537905</v>
      </c>
      <c r="R263" s="58">
        <f>R261-R234</f>
        <v>-209</v>
      </c>
      <c r="S263" s="31">
        <f>R263/R234</f>
        <v>-0.5400516795865633</v>
      </c>
      <c r="T263" s="58">
        <f>T261-T234</f>
        <v>-89</v>
      </c>
      <c r="U263" s="31">
        <f>T263/T234</f>
        <v>-0.26646706586826346</v>
      </c>
      <c r="V263" s="58">
        <f>V261-V234</f>
        <v>-151</v>
      </c>
      <c r="W263" s="31">
        <f>V263/V234</f>
        <v>-0.470404984423676</v>
      </c>
      <c r="X263" s="58">
        <f>X261-X234</f>
        <v>-11</v>
      </c>
      <c r="Y263" s="31">
        <f>X263/X234</f>
        <v>-0.052132701421800945</v>
      </c>
      <c r="Z263" s="58">
        <f>Z261-Z234</f>
        <v>-40</v>
      </c>
      <c r="AA263" s="31">
        <f>Z263/Z234</f>
        <v>-0.2684563758389262</v>
      </c>
      <c r="AB263" s="28"/>
      <c r="AC263" s="45"/>
      <c r="AD263" s="44"/>
    </row>
    <row r="264" spans="1:30" ht="27" customHeight="1" thickBot="1" thickTop="1">
      <c r="A264" s="89" t="s">
        <v>10</v>
      </c>
      <c r="B264" s="90" t="s">
        <v>17</v>
      </c>
      <c r="C264" s="20"/>
      <c r="D264" s="60">
        <v>0</v>
      </c>
      <c r="E264" s="23" t="s">
        <v>24</v>
      </c>
      <c r="F264" s="60">
        <v>0</v>
      </c>
      <c r="G264" s="23" t="s">
        <v>24</v>
      </c>
      <c r="H264" s="60">
        <v>0</v>
      </c>
      <c r="I264" s="23" t="s">
        <v>24</v>
      </c>
      <c r="J264" s="60">
        <v>0</v>
      </c>
      <c r="K264" s="23" t="s">
        <v>24</v>
      </c>
      <c r="L264" s="60">
        <v>0</v>
      </c>
      <c r="M264" s="23" t="s">
        <v>24</v>
      </c>
      <c r="N264" s="60">
        <v>0</v>
      </c>
      <c r="O264" s="23" t="s">
        <v>24</v>
      </c>
      <c r="P264" s="60">
        <v>0</v>
      </c>
      <c r="Q264" s="23" t="s">
        <v>24</v>
      </c>
      <c r="R264" s="60">
        <v>0</v>
      </c>
      <c r="S264" s="23" t="s">
        <v>24</v>
      </c>
      <c r="T264" s="60">
        <v>0</v>
      </c>
      <c r="U264" s="23" t="s">
        <v>24</v>
      </c>
      <c r="V264" s="60">
        <v>0</v>
      </c>
      <c r="W264" s="23" t="s">
        <v>24</v>
      </c>
      <c r="X264" s="60">
        <v>0</v>
      </c>
      <c r="Y264" s="23" t="s">
        <v>24</v>
      </c>
      <c r="Z264" s="64">
        <v>0</v>
      </c>
      <c r="AA264" s="46" t="s">
        <v>24</v>
      </c>
      <c r="AB264" s="27">
        <f>D264+F264+H264+J264+L264+N264+P264+R264+T264+V264+X264</f>
        <v>0</v>
      </c>
      <c r="AC264" s="41"/>
      <c r="AD264" s="42"/>
    </row>
    <row r="265" spans="1:30" ht="27" customHeight="1" thickBot="1" thickTop="1">
      <c r="A265" s="89"/>
      <c r="B265" s="91"/>
      <c r="C265" s="21" t="s">
        <v>19</v>
      </c>
      <c r="D265" s="65">
        <f>D264-Z237</f>
        <v>0</v>
      </c>
      <c r="E265" s="30"/>
      <c r="F265" s="65">
        <f>F264-D264</f>
        <v>0</v>
      </c>
      <c r="G265" s="30"/>
      <c r="H265" s="65">
        <f>H264-F264</f>
        <v>0</v>
      </c>
      <c r="I265" s="30"/>
      <c r="J265" s="65">
        <f>J264-H264</f>
        <v>0</v>
      </c>
      <c r="K265" s="30"/>
      <c r="L265" s="65">
        <f>L264-J264</f>
        <v>0</v>
      </c>
      <c r="M265" s="30"/>
      <c r="N265" s="57">
        <f>N264-L264</f>
        <v>0</v>
      </c>
      <c r="O265" s="39"/>
      <c r="P265" s="57">
        <f>P264-N264</f>
        <v>0</v>
      </c>
      <c r="Q265" s="39"/>
      <c r="R265" s="57">
        <f>R264-P264</f>
        <v>0</v>
      </c>
      <c r="S265" s="39"/>
      <c r="T265" s="57">
        <f>T264-R264</f>
        <v>0</v>
      </c>
      <c r="U265" s="39"/>
      <c r="V265" s="57">
        <f>V264-T264</f>
        <v>0</v>
      </c>
      <c r="W265" s="39"/>
      <c r="X265" s="57">
        <f>X264-V264</f>
        <v>0</v>
      </c>
      <c r="Y265" s="39"/>
      <c r="Z265" s="62">
        <f>Z264-X264</f>
        <v>0</v>
      </c>
      <c r="AA265" s="62"/>
      <c r="AB265" s="28"/>
      <c r="AC265" s="43"/>
      <c r="AD265" s="67"/>
    </row>
    <row r="266" spans="1:30" ht="27" customHeight="1" thickBot="1" thickTop="1">
      <c r="A266" s="89"/>
      <c r="B266" s="92"/>
      <c r="C266" s="18" t="s">
        <v>20</v>
      </c>
      <c r="D266" s="58">
        <f>D264-D237</f>
        <v>0</v>
      </c>
      <c r="E266" s="31"/>
      <c r="F266" s="58">
        <f>F264-F237</f>
        <v>0</v>
      </c>
      <c r="G266" s="31"/>
      <c r="H266" s="58">
        <f>H264-H237</f>
        <v>0</v>
      </c>
      <c r="I266" s="31"/>
      <c r="J266" s="58">
        <f>J264-J237</f>
        <v>0</v>
      </c>
      <c r="K266" s="31"/>
      <c r="L266" s="58">
        <f>L264-L237</f>
        <v>0</v>
      </c>
      <c r="M266" s="31"/>
      <c r="N266" s="58">
        <f>N264-N237</f>
        <v>0</v>
      </c>
      <c r="O266" s="31"/>
      <c r="P266" s="58">
        <f>P264-P237</f>
        <v>0</v>
      </c>
      <c r="Q266" s="31"/>
      <c r="R266" s="58">
        <f>R264-R237</f>
        <v>0</v>
      </c>
      <c r="S266" s="31"/>
      <c r="T266" s="58">
        <f>T264-T237</f>
        <v>0</v>
      </c>
      <c r="U266" s="31"/>
      <c r="V266" s="58">
        <f>V264-V237</f>
        <v>0</v>
      </c>
      <c r="W266" s="31"/>
      <c r="X266" s="58">
        <f>X264-X237</f>
        <v>0</v>
      </c>
      <c r="Y266" s="31"/>
      <c r="Z266" s="62">
        <f>Z264-Z237</f>
        <v>0</v>
      </c>
      <c r="AA266" s="62"/>
      <c r="AB266" s="28"/>
      <c r="AC266" s="66"/>
      <c r="AD266" s="44"/>
    </row>
    <row r="267" spans="1:30" ht="27" customHeight="1" thickBot="1" thickTop="1">
      <c r="A267" s="89" t="s">
        <v>11</v>
      </c>
      <c r="B267" s="90" t="s">
        <v>15</v>
      </c>
      <c r="C267" s="20"/>
      <c r="D267" s="60">
        <v>44</v>
      </c>
      <c r="E267" s="23" t="s">
        <v>24</v>
      </c>
      <c r="F267" s="60">
        <v>29</v>
      </c>
      <c r="G267" s="23" t="s">
        <v>24</v>
      </c>
      <c r="H267" s="60">
        <v>49</v>
      </c>
      <c r="I267" s="23" t="s">
        <v>24</v>
      </c>
      <c r="J267" s="60">
        <v>44</v>
      </c>
      <c r="K267" s="23" t="s">
        <v>24</v>
      </c>
      <c r="L267" s="60">
        <v>32</v>
      </c>
      <c r="M267" s="23" t="s">
        <v>24</v>
      </c>
      <c r="N267" s="60">
        <v>33</v>
      </c>
      <c r="O267" s="23" t="s">
        <v>24</v>
      </c>
      <c r="P267" s="60">
        <v>28</v>
      </c>
      <c r="Q267" s="23" t="s">
        <v>24</v>
      </c>
      <c r="R267" s="60">
        <v>41</v>
      </c>
      <c r="S267" s="23" t="s">
        <v>24</v>
      </c>
      <c r="T267" s="60">
        <v>32</v>
      </c>
      <c r="U267" s="23" t="s">
        <v>24</v>
      </c>
      <c r="V267" s="60">
        <v>33</v>
      </c>
      <c r="W267" s="23" t="s">
        <v>24</v>
      </c>
      <c r="X267" s="82">
        <v>68</v>
      </c>
      <c r="Y267" s="23" t="s">
        <v>24</v>
      </c>
      <c r="Z267" s="64">
        <v>47</v>
      </c>
      <c r="AA267" s="46" t="s">
        <v>24</v>
      </c>
      <c r="AB267" s="27">
        <f>D267+F267+H267+J267+L267+N267+P267+R267+T267+V267+X267+Z267</f>
        <v>480</v>
      </c>
      <c r="AC267" s="26"/>
      <c r="AD267" s="29"/>
    </row>
    <row r="268" spans="1:30" ht="27" customHeight="1" thickBot="1" thickTop="1">
      <c r="A268" s="89"/>
      <c r="B268" s="91"/>
      <c r="C268" s="21" t="s">
        <v>19</v>
      </c>
      <c r="D268" s="65">
        <f>D267-Z240</f>
        <v>15</v>
      </c>
      <c r="E268" s="30">
        <f>D268/Z240</f>
        <v>0.5172413793103449</v>
      </c>
      <c r="F268" s="65">
        <f>F267-D267</f>
        <v>-15</v>
      </c>
      <c r="G268" s="30">
        <f>F268/D267</f>
        <v>-0.3409090909090909</v>
      </c>
      <c r="H268" s="65">
        <f>H267-F267</f>
        <v>20</v>
      </c>
      <c r="I268" s="30">
        <f>H268/F267</f>
        <v>0.6896551724137931</v>
      </c>
      <c r="J268" s="65">
        <f>J267-H267</f>
        <v>-5</v>
      </c>
      <c r="K268" s="30">
        <f>J268/H267</f>
        <v>-0.10204081632653061</v>
      </c>
      <c r="L268" s="65">
        <f>L267-J267</f>
        <v>-12</v>
      </c>
      <c r="M268" s="30">
        <f>L268/J267</f>
        <v>-0.2727272727272727</v>
      </c>
      <c r="N268" s="57">
        <f>N267-L267</f>
        <v>1</v>
      </c>
      <c r="O268" s="39">
        <f>N268/L267</f>
        <v>0.03125</v>
      </c>
      <c r="P268" s="57">
        <f>P267-N267</f>
        <v>-5</v>
      </c>
      <c r="Q268" s="39">
        <f>P268/N267</f>
        <v>-0.15151515151515152</v>
      </c>
      <c r="R268" s="57">
        <f>R267-P267</f>
        <v>13</v>
      </c>
      <c r="S268" s="39">
        <f>R268/P267</f>
        <v>0.4642857142857143</v>
      </c>
      <c r="T268" s="57">
        <f>T267-R267</f>
        <v>-9</v>
      </c>
      <c r="U268" s="39">
        <f>T268/R267</f>
        <v>-0.21951219512195122</v>
      </c>
      <c r="V268" s="57">
        <f>V267-T267</f>
        <v>1</v>
      </c>
      <c r="W268" s="39">
        <f>V268/T267</f>
        <v>0.03125</v>
      </c>
      <c r="X268" s="57">
        <f>X267-V267</f>
        <v>35</v>
      </c>
      <c r="Y268" s="39">
        <f>X268/V267</f>
        <v>1.0606060606060606</v>
      </c>
      <c r="Z268" s="62">
        <f>Z267-X267</f>
        <v>-21</v>
      </c>
      <c r="AA268" s="86">
        <f>Z268/X267</f>
        <v>-0.3088235294117647</v>
      </c>
      <c r="AB268" s="73">
        <f>AB267-D267-F267-H267-J267-L267-N267-P267-R267-T267-V267-X267</f>
        <v>47</v>
      </c>
      <c r="AC268" s="12"/>
      <c r="AD268" s="67"/>
    </row>
    <row r="269" spans="1:29" ht="27" customHeight="1" thickBot="1">
      <c r="A269" s="89"/>
      <c r="B269" s="92"/>
      <c r="C269" s="18" t="s">
        <v>20</v>
      </c>
      <c r="D269" s="58">
        <f>D267-D240</f>
        <v>-33</v>
      </c>
      <c r="E269" s="31">
        <f>D269/D240</f>
        <v>-0.42857142857142855</v>
      </c>
      <c r="F269" s="58">
        <f>F267-F240</f>
        <v>-50</v>
      </c>
      <c r="G269" s="31">
        <f>F269/F240</f>
        <v>-0.6329113924050633</v>
      </c>
      <c r="H269" s="58">
        <f>H267-H240</f>
        <v>-23</v>
      </c>
      <c r="I269" s="31">
        <f>H269/H240</f>
        <v>-0.3194444444444444</v>
      </c>
      <c r="J269" s="58">
        <f>J267-J240</f>
        <v>-14</v>
      </c>
      <c r="K269" s="31">
        <f>J269/J240</f>
        <v>-0.2413793103448276</v>
      </c>
      <c r="L269" s="58">
        <f>L267-L240</f>
        <v>-16</v>
      </c>
      <c r="M269" s="31">
        <f>L269/L240</f>
        <v>-0.3333333333333333</v>
      </c>
      <c r="N269" s="58">
        <f>N267-N240</f>
        <v>-29</v>
      </c>
      <c r="O269" s="31">
        <f>N269/N240</f>
        <v>-0.46774193548387094</v>
      </c>
      <c r="P269" s="58">
        <f>P267-P240</f>
        <v>-1</v>
      </c>
      <c r="Q269" s="31">
        <f>P269/P240</f>
        <v>-0.034482758620689655</v>
      </c>
      <c r="R269" s="58">
        <f>R267-R240</f>
        <v>16</v>
      </c>
      <c r="S269" s="31">
        <f>R269/R240</f>
        <v>0.64</v>
      </c>
      <c r="T269" s="58">
        <f>T267-T240</f>
        <v>9</v>
      </c>
      <c r="U269" s="31">
        <f>T269/T240</f>
        <v>0.391304347826087</v>
      </c>
      <c r="V269" s="58">
        <f>V267-V240</f>
        <v>7</v>
      </c>
      <c r="W269" s="31">
        <f>V269/V240</f>
        <v>0.2692307692307692</v>
      </c>
      <c r="X269" s="58">
        <f>X267-X240</f>
        <v>25</v>
      </c>
      <c r="Y269" s="31">
        <f>X269/X240</f>
        <v>0.5813953488372093</v>
      </c>
      <c r="Z269" s="58">
        <f>Z267-Z240</f>
        <v>18</v>
      </c>
      <c r="AA269" s="31">
        <f>Z269/Z240</f>
        <v>0.6206896551724138</v>
      </c>
      <c r="AB269" s="10"/>
      <c r="AC269" s="9"/>
    </row>
    <row r="270" spans="1:29" ht="27" customHeight="1" thickBot="1">
      <c r="A270" s="99" t="s">
        <v>12</v>
      </c>
      <c r="B270" s="100"/>
      <c r="C270" s="100"/>
      <c r="D270" s="100"/>
      <c r="E270" s="100"/>
      <c r="F270" s="100"/>
      <c r="G270" s="100"/>
      <c r="H270" s="100"/>
      <c r="I270" s="100"/>
      <c r="J270" s="100"/>
      <c r="K270" s="100"/>
      <c r="L270" s="100"/>
      <c r="M270" s="100"/>
      <c r="N270" s="100"/>
      <c r="O270" s="100"/>
      <c r="P270" s="100"/>
      <c r="Q270" s="100"/>
      <c r="R270" s="100"/>
      <c r="S270" s="100"/>
      <c r="T270" s="100"/>
      <c r="U270" s="100"/>
      <c r="V270" s="100"/>
      <c r="W270" s="100"/>
      <c r="X270" s="100"/>
      <c r="Y270" s="100"/>
      <c r="Z270" s="100"/>
      <c r="AA270" s="100"/>
      <c r="AB270" s="10"/>
      <c r="AC270" s="9"/>
    </row>
    <row r="271" spans="1:29" ht="27" customHeight="1" thickBot="1">
      <c r="A271" s="89" t="s">
        <v>13</v>
      </c>
      <c r="B271" s="90" t="s">
        <v>14</v>
      </c>
      <c r="C271" s="5"/>
      <c r="D271" s="60">
        <v>227</v>
      </c>
      <c r="E271" s="23" t="s">
        <v>24</v>
      </c>
      <c r="F271" s="60">
        <v>309</v>
      </c>
      <c r="G271" s="23" t="s">
        <v>24</v>
      </c>
      <c r="H271" s="60">
        <v>210</v>
      </c>
      <c r="I271" s="23" t="s">
        <v>24</v>
      </c>
      <c r="J271" s="60">
        <v>195</v>
      </c>
      <c r="K271" s="23" t="s">
        <v>24</v>
      </c>
      <c r="L271" s="60">
        <v>177</v>
      </c>
      <c r="M271" s="23" t="s">
        <v>24</v>
      </c>
      <c r="N271" s="60">
        <v>167</v>
      </c>
      <c r="O271" s="23" t="s">
        <v>24</v>
      </c>
      <c r="P271" s="60">
        <v>152</v>
      </c>
      <c r="Q271" s="23" t="s">
        <v>24</v>
      </c>
      <c r="R271" s="60">
        <v>148</v>
      </c>
      <c r="S271" s="23" t="s">
        <v>24</v>
      </c>
      <c r="T271" s="60">
        <v>156</v>
      </c>
      <c r="U271" s="23" t="s">
        <v>24</v>
      </c>
      <c r="V271" s="60">
        <v>159</v>
      </c>
      <c r="W271" s="23" t="s">
        <v>24</v>
      </c>
      <c r="X271" s="60">
        <v>149</v>
      </c>
      <c r="Y271" s="23" t="s">
        <v>24</v>
      </c>
      <c r="Z271" s="69">
        <v>220</v>
      </c>
      <c r="AA271" s="70" t="s">
        <v>24</v>
      </c>
      <c r="AB271" s="10"/>
      <c r="AC271" s="9"/>
    </row>
    <row r="272" spans="1:29" ht="27" customHeight="1" thickBot="1" thickTop="1">
      <c r="A272" s="89"/>
      <c r="B272" s="91"/>
      <c r="C272" s="21" t="s">
        <v>19</v>
      </c>
      <c r="D272" s="65">
        <f>D271-Z244</f>
        <v>52</v>
      </c>
      <c r="E272" s="30">
        <f>D272/Z244</f>
        <v>0.29714285714285715</v>
      </c>
      <c r="F272" s="65">
        <f>F271-D271</f>
        <v>82</v>
      </c>
      <c r="G272" s="30">
        <f>F272/D271</f>
        <v>0.36123348017621143</v>
      </c>
      <c r="H272" s="65">
        <f>H271-F271</f>
        <v>-99</v>
      </c>
      <c r="I272" s="30">
        <f>H272/F271</f>
        <v>-0.32038834951456313</v>
      </c>
      <c r="J272" s="65">
        <f>J271-H271</f>
        <v>-15</v>
      </c>
      <c r="K272" s="30">
        <f>J272/H271</f>
        <v>-0.07142857142857142</v>
      </c>
      <c r="L272" s="65">
        <f>L271-J271</f>
        <v>-18</v>
      </c>
      <c r="M272" s="30">
        <f>L272/J271</f>
        <v>-0.09230769230769231</v>
      </c>
      <c r="N272" s="57">
        <f>N271-L271</f>
        <v>-10</v>
      </c>
      <c r="O272" s="39">
        <f>N272/L271</f>
        <v>-0.05649717514124294</v>
      </c>
      <c r="P272" s="57">
        <f>P271-N271</f>
        <v>-15</v>
      </c>
      <c r="Q272" s="39">
        <f>P272/N271</f>
        <v>-0.08982035928143713</v>
      </c>
      <c r="R272" s="57">
        <f>R271-P271</f>
        <v>-4</v>
      </c>
      <c r="S272" s="39">
        <f>R272/P271</f>
        <v>-0.02631578947368421</v>
      </c>
      <c r="T272" s="57">
        <f>T271-R271</f>
        <v>8</v>
      </c>
      <c r="U272" s="39">
        <f>T272/R271</f>
        <v>0.05405405405405406</v>
      </c>
      <c r="V272" s="57">
        <f>V271-T271</f>
        <v>3</v>
      </c>
      <c r="W272" s="39">
        <f>V272/T271</f>
        <v>0.019230769230769232</v>
      </c>
      <c r="X272" s="57">
        <f>X271-V271</f>
        <v>-10</v>
      </c>
      <c r="Y272" s="39">
        <f>X272/V271</f>
        <v>-0.06289308176100629</v>
      </c>
      <c r="Z272" s="62">
        <f>Z271-X271</f>
        <v>71</v>
      </c>
      <c r="AA272" s="86">
        <f>Z272/X271</f>
        <v>0.47651006711409394</v>
      </c>
      <c r="AB272" s="10"/>
      <c r="AC272" s="9"/>
    </row>
    <row r="273" spans="1:29" ht="27" customHeight="1" thickBot="1">
      <c r="A273" s="89"/>
      <c r="B273" s="92"/>
      <c r="C273" s="18" t="s">
        <v>20</v>
      </c>
      <c r="D273" s="58">
        <f>D271-D244</f>
        <v>60</v>
      </c>
      <c r="E273" s="31">
        <f>D273/D244</f>
        <v>0.3592814371257485</v>
      </c>
      <c r="F273" s="58">
        <f>F271-F244</f>
        <v>150</v>
      </c>
      <c r="G273" s="31">
        <f>F273/F244</f>
        <v>0.9433962264150944</v>
      </c>
      <c r="H273" s="58">
        <f>H271-H244</f>
        <v>68</v>
      </c>
      <c r="I273" s="31">
        <f>H273/H244</f>
        <v>0.4788732394366197</v>
      </c>
      <c r="J273" s="58">
        <f>J271-J244</f>
        <v>66</v>
      </c>
      <c r="K273" s="31">
        <f>J273/J244</f>
        <v>0.5116279069767442</v>
      </c>
      <c r="L273" s="58">
        <f>L271-L244</f>
        <v>42</v>
      </c>
      <c r="M273" s="31">
        <f>L273/L244</f>
        <v>0.3111111111111111</v>
      </c>
      <c r="N273" s="58">
        <f>N271-N244</f>
        <v>35</v>
      </c>
      <c r="O273" s="31">
        <f>N273/N244</f>
        <v>0.26515151515151514</v>
      </c>
      <c r="P273" s="58">
        <f>P271-P244</f>
        <v>112</v>
      </c>
      <c r="Q273" s="31">
        <f>P273/P244</f>
        <v>2.8</v>
      </c>
      <c r="R273" s="58">
        <f>R271-R244</f>
        <v>101</v>
      </c>
      <c r="S273" s="31">
        <f>R273/R244</f>
        <v>2.148936170212766</v>
      </c>
      <c r="T273" s="58">
        <f>T271-T244</f>
        <v>63</v>
      </c>
      <c r="U273" s="31">
        <f>T273/T244</f>
        <v>0.6774193548387096</v>
      </c>
      <c r="V273" s="58">
        <f>V271-V244</f>
        <v>67</v>
      </c>
      <c r="W273" s="31">
        <f>V273/V244</f>
        <v>0.7282608695652174</v>
      </c>
      <c r="X273" s="58">
        <f>X271-X244</f>
        <v>20</v>
      </c>
      <c r="Y273" s="31">
        <f>X273/X244</f>
        <v>0.15503875968992248</v>
      </c>
      <c r="Z273" s="58">
        <f>Z271-Z244</f>
        <v>45</v>
      </c>
      <c r="AA273" s="31">
        <f>Z273/Z244</f>
        <v>0.2571428571428571</v>
      </c>
      <c r="AB273" s="10"/>
      <c r="AC273" s="9"/>
    </row>
    <row r="275" ht="13.5" thickBot="1"/>
    <row r="276" spans="1:30" ht="31.5" customHeight="1" thickBot="1" thickTop="1">
      <c r="A276" s="107" t="s">
        <v>60</v>
      </c>
      <c r="B276" s="107"/>
      <c r="C276" s="107"/>
      <c r="D276" s="107"/>
      <c r="E276" s="107"/>
      <c r="F276" s="107"/>
      <c r="G276" s="107"/>
      <c r="H276" s="107"/>
      <c r="I276" s="107"/>
      <c r="J276" s="107"/>
      <c r="K276" s="107"/>
      <c r="L276" s="108"/>
      <c r="M276" s="108"/>
      <c r="N276" s="108"/>
      <c r="O276" s="108"/>
      <c r="P276" s="108"/>
      <c r="Q276" s="108"/>
      <c r="R276" s="108"/>
      <c r="S276" s="108"/>
      <c r="T276" s="108"/>
      <c r="U276" s="108"/>
      <c r="V276" s="108"/>
      <c r="W276" s="108"/>
      <c r="X276" s="108"/>
      <c r="Y276" s="108"/>
      <c r="Z276" s="108"/>
      <c r="AA276" s="108"/>
      <c r="AB276" s="108"/>
      <c r="AC276" s="108"/>
      <c r="AD276" s="108"/>
    </row>
    <row r="277" spans="4:14" ht="14.25" thickBot="1" thickTop="1">
      <c r="D277" s="85"/>
      <c r="F277" s="6"/>
      <c r="H277" s="6"/>
      <c r="J277" s="6"/>
      <c r="L277" s="6"/>
      <c r="N277" s="6"/>
    </row>
    <row r="278" spans="1:30" ht="23.25" customHeight="1" thickBot="1">
      <c r="A278" s="89" t="s">
        <v>0</v>
      </c>
      <c r="B278" s="109" t="s">
        <v>1</v>
      </c>
      <c r="C278" s="111"/>
      <c r="D278" s="93" t="s">
        <v>59</v>
      </c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  <c r="Q278" s="94"/>
      <c r="R278" s="94"/>
      <c r="S278" s="94"/>
      <c r="T278" s="94"/>
      <c r="U278" s="94"/>
      <c r="V278" s="94"/>
      <c r="W278" s="94"/>
      <c r="X278" s="94"/>
      <c r="Y278" s="94"/>
      <c r="Z278" s="94"/>
      <c r="AA278" s="112"/>
      <c r="AB278" s="113" t="s">
        <v>21</v>
      </c>
      <c r="AC278" s="116" t="s">
        <v>22</v>
      </c>
      <c r="AD278" s="117"/>
    </row>
    <row r="279" spans="1:30" ht="26.25" customHeight="1" thickBot="1" thickTop="1">
      <c r="A279" s="89"/>
      <c r="B279" s="110"/>
      <c r="C279" s="89"/>
      <c r="D279" s="95" t="s">
        <v>4</v>
      </c>
      <c r="E279" s="96"/>
      <c r="F279" s="95" t="s">
        <v>5</v>
      </c>
      <c r="G279" s="96"/>
      <c r="H279" s="95" t="s">
        <v>25</v>
      </c>
      <c r="I279" s="96"/>
      <c r="J279" s="95" t="s">
        <v>26</v>
      </c>
      <c r="K279" s="96"/>
      <c r="L279" s="95" t="s">
        <v>27</v>
      </c>
      <c r="M279" s="96"/>
      <c r="N279" s="95" t="s">
        <v>28</v>
      </c>
      <c r="O279" s="96"/>
      <c r="P279" s="95" t="s">
        <v>29</v>
      </c>
      <c r="Q279" s="96"/>
      <c r="R279" s="95" t="s">
        <v>31</v>
      </c>
      <c r="S279" s="96"/>
      <c r="T279" s="95" t="s">
        <v>32</v>
      </c>
      <c r="U279" s="96"/>
      <c r="V279" s="95" t="s">
        <v>33</v>
      </c>
      <c r="W279" s="96"/>
      <c r="X279" s="95" t="s">
        <v>34</v>
      </c>
      <c r="Y279" s="96"/>
      <c r="Z279" s="97" t="s">
        <v>35</v>
      </c>
      <c r="AA279" s="98"/>
      <c r="AB279" s="114"/>
      <c r="AC279" s="118"/>
      <c r="AD279" s="119"/>
    </row>
    <row r="280" spans="1:30" ht="24" customHeight="1" thickBot="1" thickTop="1">
      <c r="A280" s="2"/>
      <c r="B280" s="1"/>
      <c r="C280" s="99" t="s">
        <v>30</v>
      </c>
      <c r="D280" s="100"/>
      <c r="E280" s="100"/>
      <c r="F280" s="100"/>
      <c r="G280" s="100"/>
      <c r="H280" s="100"/>
      <c r="I280" s="100"/>
      <c r="J280" s="100"/>
      <c r="K280" s="100"/>
      <c r="L280" s="100"/>
      <c r="M280" s="100"/>
      <c r="N280" s="100"/>
      <c r="O280" s="100"/>
      <c r="P280" s="100"/>
      <c r="Q280" s="100"/>
      <c r="R280" s="100"/>
      <c r="S280" s="100"/>
      <c r="T280" s="100"/>
      <c r="U280" s="100"/>
      <c r="V280" s="100"/>
      <c r="W280" s="100"/>
      <c r="X280" s="100"/>
      <c r="Y280" s="100"/>
      <c r="Z280" s="100"/>
      <c r="AA280" s="101"/>
      <c r="AB280" s="115"/>
      <c r="AC280" s="24" t="s">
        <v>23</v>
      </c>
      <c r="AD280" s="25" t="s">
        <v>24</v>
      </c>
    </row>
    <row r="281" spans="1:30" ht="13.5" thickBot="1">
      <c r="A281" s="3"/>
      <c r="B281" s="3"/>
      <c r="C281" s="3"/>
      <c r="D281" s="6"/>
      <c r="E281" s="3"/>
      <c r="F281" s="3"/>
      <c r="G281" s="3"/>
      <c r="H281" s="3"/>
      <c r="I281" s="3"/>
      <c r="J281" s="3"/>
      <c r="K281" s="3"/>
      <c r="L281" s="3"/>
      <c r="M281" s="3"/>
      <c r="N281" s="6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102"/>
      <c r="AC281" s="103"/>
      <c r="AD281" s="104"/>
    </row>
    <row r="282" spans="1:30" ht="25.5" customHeight="1" thickBot="1" thickTop="1">
      <c r="A282" s="89" t="s">
        <v>6</v>
      </c>
      <c r="B282" s="90" t="s">
        <v>7</v>
      </c>
      <c r="C282" s="7"/>
      <c r="D282" s="56">
        <v>10967</v>
      </c>
      <c r="E282" s="22" t="s">
        <v>24</v>
      </c>
      <c r="F282" s="56">
        <v>10889</v>
      </c>
      <c r="G282" s="22" t="s">
        <v>24</v>
      </c>
      <c r="H282" s="56">
        <v>10790</v>
      </c>
      <c r="I282" s="22" t="s">
        <v>24</v>
      </c>
      <c r="J282" s="56">
        <v>10609</v>
      </c>
      <c r="K282" s="22" t="s">
        <v>24</v>
      </c>
      <c r="L282" s="56">
        <v>10420</v>
      </c>
      <c r="M282" s="22" t="s">
        <v>24</v>
      </c>
      <c r="N282" s="56">
        <v>10390</v>
      </c>
      <c r="O282" s="22" t="s">
        <v>24</v>
      </c>
      <c r="P282" s="56">
        <v>10359</v>
      </c>
      <c r="Q282" s="22" t="s">
        <v>24</v>
      </c>
      <c r="R282" s="56">
        <v>10241</v>
      </c>
      <c r="S282" s="22" t="s">
        <v>24</v>
      </c>
      <c r="T282" s="56">
        <v>10112</v>
      </c>
      <c r="U282" s="22" t="s">
        <v>24</v>
      </c>
      <c r="V282" s="56">
        <v>9902</v>
      </c>
      <c r="W282" s="22" t="s">
        <v>24</v>
      </c>
      <c r="X282" s="56">
        <v>9502</v>
      </c>
      <c r="Y282" s="22" t="s">
        <v>24</v>
      </c>
      <c r="Z282" s="61">
        <v>9354</v>
      </c>
      <c r="AA282" s="46" t="s">
        <v>24</v>
      </c>
      <c r="AB282" s="105"/>
      <c r="AC282" s="120"/>
      <c r="AD282" s="54"/>
    </row>
    <row r="283" spans="1:29" ht="25.5" customHeight="1" thickBot="1" thickTop="1">
      <c r="A283" s="89"/>
      <c r="B283" s="91"/>
      <c r="C283" s="17" t="s">
        <v>19</v>
      </c>
      <c r="D283" s="65">
        <f>D282-Z255</f>
        <v>-54</v>
      </c>
      <c r="E283" s="30">
        <f>D283/Z255</f>
        <v>-0.004899736865983123</v>
      </c>
      <c r="F283" s="65">
        <f>F282-D282</f>
        <v>-78</v>
      </c>
      <c r="G283" s="30">
        <f>F283/D282</f>
        <v>-0.007112245828394274</v>
      </c>
      <c r="H283" s="65">
        <f>H282-F282</f>
        <v>-99</v>
      </c>
      <c r="I283" s="30">
        <f>H283/F282</f>
        <v>-0.009091743961796309</v>
      </c>
      <c r="J283" s="65">
        <f>J282-H282</f>
        <v>-181</v>
      </c>
      <c r="K283" s="30">
        <f>J283/H282</f>
        <v>-0.016774791473586653</v>
      </c>
      <c r="L283" s="65">
        <f>L282-J282</f>
        <v>-189</v>
      </c>
      <c r="M283" s="30">
        <f>L283/J282</f>
        <v>-0.017815062682627957</v>
      </c>
      <c r="N283" s="57">
        <f>N282-L282</f>
        <v>-30</v>
      </c>
      <c r="O283" s="39">
        <f>N283/L282</f>
        <v>-0.0028790786948176585</v>
      </c>
      <c r="P283" s="57">
        <f>P282-N282</f>
        <v>-31</v>
      </c>
      <c r="Q283" s="39">
        <f>P283/N282</f>
        <v>-0.002983638113570741</v>
      </c>
      <c r="R283" s="57">
        <f>R282-P282</f>
        <v>-118</v>
      </c>
      <c r="S283" s="39">
        <f>R283/P282</f>
        <v>-0.011391060913215562</v>
      </c>
      <c r="T283" s="57">
        <f>T282-R282</f>
        <v>-129</v>
      </c>
      <c r="U283" s="39">
        <f>T283/R282</f>
        <v>-0.012596426130260716</v>
      </c>
      <c r="V283" s="57">
        <f>V282-T282</f>
        <v>-210</v>
      </c>
      <c r="W283" s="39">
        <f>V283/T282</f>
        <v>-0.02076740506329114</v>
      </c>
      <c r="X283" s="57">
        <f>X282-V282</f>
        <v>-400</v>
      </c>
      <c r="Y283" s="39">
        <f>X283/V282</f>
        <v>-0.040395879620278734</v>
      </c>
      <c r="Z283" s="62">
        <f>Z282-X282</f>
        <v>-148</v>
      </c>
      <c r="AA283" s="51">
        <f>Z283/X282</f>
        <v>-0.01557566828036203</v>
      </c>
      <c r="AB283" s="10"/>
      <c r="AC283" s="9"/>
    </row>
    <row r="284" spans="1:29" ht="25.5" customHeight="1" thickBot="1">
      <c r="A284" s="89"/>
      <c r="B284" s="92"/>
      <c r="C284" s="18" t="s">
        <v>20</v>
      </c>
      <c r="D284" s="58">
        <f>D282-D255</f>
        <v>-1018</v>
      </c>
      <c r="E284" s="31">
        <f>D284/D255</f>
        <v>-0.08493950771798081</v>
      </c>
      <c r="F284" s="58">
        <f>F282-F255</f>
        <v>-1008</v>
      </c>
      <c r="G284" s="31">
        <f>F284/F255</f>
        <v>-0.08472724216188955</v>
      </c>
      <c r="H284" s="58">
        <f>H282-H255</f>
        <v>-950</v>
      </c>
      <c r="I284" s="31">
        <f>H284/H255</f>
        <v>-0.08091993185689948</v>
      </c>
      <c r="J284" s="58">
        <f>J282-J255</f>
        <v>-851</v>
      </c>
      <c r="K284" s="31">
        <f>J284/J255</f>
        <v>-0.07425828970331588</v>
      </c>
      <c r="L284" s="58">
        <f>L282-L255</f>
        <v>-848</v>
      </c>
      <c r="M284" s="31">
        <f>L284/L255</f>
        <v>-0.07525736599219027</v>
      </c>
      <c r="N284" s="58">
        <f>N282-N255</f>
        <v>-836</v>
      </c>
      <c r="O284" s="31">
        <f>N284/N255</f>
        <v>-0.07446998040263673</v>
      </c>
      <c r="P284" s="58">
        <f>P282-P255</f>
        <v>-861</v>
      </c>
      <c r="Q284" s="31">
        <f>P284/P255</f>
        <v>-0.0767379679144385</v>
      </c>
      <c r="R284" s="58">
        <f>R282-R255</f>
        <v>-912</v>
      </c>
      <c r="S284" s="31">
        <f>R284/R255</f>
        <v>-0.0817717206132879</v>
      </c>
      <c r="T284" s="58">
        <f>T282-T255</f>
        <v>-933</v>
      </c>
      <c r="U284" s="31">
        <f>T284/T255</f>
        <v>-0.0844726120416478</v>
      </c>
      <c r="V284" s="58">
        <f>V282-V255</f>
        <v>-1101</v>
      </c>
      <c r="W284" s="31">
        <f>V284/V255</f>
        <v>-0.10006361901299646</v>
      </c>
      <c r="X284" s="58">
        <f>X282-X255</f>
        <v>-1474</v>
      </c>
      <c r="Y284" s="31">
        <f>X284/X255</f>
        <v>-0.1342930029154519</v>
      </c>
      <c r="Z284" s="58">
        <f>Z282-Z255</f>
        <v>-1667</v>
      </c>
      <c r="AA284" s="31">
        <f>Z284/Z255</f>
        <v>-0.15125669177025677</v>
      </c>
      <c r="AB284" s="10"/>
      <c r="AC284" s="40"/>
    </row>
    <row r="285" spans="1:30" ht="25.5" customHeight="1" thickBot="1" thickTop="1">
      <c r="A285" s="89" t="s">
        <v>8</v>
      </c>
      <c r="B285" s="90" t="s">
        <v>18</v>
      </c>
      <c r="C285" s="19"/>
      <c r="D285" s="59">
        <v>465</v>
      </c>
      <c r="E285" s="23" t="s">
        <v>24</v>
      </c>
      <c r="F285" s="59">
        <v>287</v>
      </c>
      <c r="G285" s="23" t="s">
        <v>24</v>
      </c>
      <c r="H285" s="59">
        <v>278</v>
      </c>
      <c r="I285" s="23" t="s">
        <v>24</v>
      </c>
      <c r="J285" s="59">
        <v>257</v>
      </c>
      <c r="K285" s="23" t="s">
        <v>24</v>
      </c>
      <c r="L285" s="59">
        <v>235</v>
      </c>
      <c r="M285" s="23" t="s">
        <v>24</v>
      </c>
      <c r="N285" s="59">
        <v>332</v>
      </c>
      <c r="O285" s="23" t="s">
        <v>24</v>
      </c>
      <c r="P285" s="59">
        <v>335</v>
      </c>
      <c r="Q285" s="23" t="s">
        <v>24</v>
      </c>
      <c r="R285" s="59">
        <v>277</v>
      </c>
      <c r="S285" s="23" t="s">
        <v>24</v>
      </c>
      <c r="T285" s="59">
        <v>309</v>
      </c>
      <c r="U285" s="23" t="s">
        <v>24</v>
      </c>
      <c r="V285" s="59">
        <v>311</v>
      </c>
      <c r="W285" s="23" t="s">
        <v>24</v>
      </c>
      <c r="X285" s="59">
        <v>269</v>
      </c>
      <c r="Y285" s="23" t="s">
        <v>24</v>
      </c>
      <c r="Z285" s="63">
        <v>282</v>
      </c>
      <c r="AA285" s="46" t="s">
        <v>24</v>
      </c>
      <c r="AB285" s="27">
        <f>D285+F285+H285+J285+L285+N285+P285+R285+T285+V285+X285+Z285</f>
        <v>3637</v>
      </c>
      <c r="AC285" s="26"/>
      <c r="AD285" s="29"/>
    </row>
    <row r="286" spans="1:30" ht="25.5" customHeight="1" thickBot="1" thickTop="1">
      <c r="A286" s="89"/>
      <c r="B286" s="91"/>
      <c r="C286" s="17" t="s">
        <v>19</v>
      </c>
      <c r="D286" s="65">
        <f>D285-Z258</f>
        <v>117</v>
      </c>
      <c r="E286" s="30">
        <f>D286/Z258</f>
        <v>0.33620689655172414</v>
      </c>
      <c r="F286" s="65">
        <f>F285-D285</f>
        <v>-178</v>
      </c>
      <c r="G286" s="30">
        <f>F286/D285</f>
        <v>-0.3827956989247312</v>
      </c>
      <c r="H286" s="65">
        <f>H285-F285</f>
        <v>-9</v>
      </c>
      <c r="I286" s="30">
        <f>H286/F285</f>
        <v>-0.0313588850174216</v>
      </c>
      <c r="J286" s="65">
        <f>J285-H285</f>
        <v>-21</v>
      </c>
      <c r="K286" s="30">
        <f>J286/H285</f>
        <v>-0.07553956834532374</v>
      </c>
      <c r="L286" s="65">
        <f>L285-J285</f>
        <v>-22</v>
      </c>
      <c r="M286" s="30">
        <f>L286/J285</f>
        <v>-0.08560311284046693</v>
      </c>
      <c r="N286" s="57">
        <f>N285-L285</f>
        <v>97</v>
      </c>
      <c r="O286" s="39">
        <f>N286/L285</f>
        <v>0.4127659574468085</v>
      </c>
      <c r="P286" s="57">
        <f>P285-N285</f>
        <v>3</v>
      </c>
      <c r="Q286" s="39">
        <f>P286/N285</f>
        <v>0.009036144578313253</v>
      </c>
      <c r="R286" s="57">
        <f>R285-P285</f>
        <v>-58</v>
      </c>
      <c r="S286" s="39">
        <f>R286/P285</f>
        <v>-0.17313432835820897</v>
      </c>
      <c r="T286" s="57">
        <f>T285-R285</f>
        <v>32</v>
      </c>
      <c r="U286" s="39">
        <f>T286/R285</f>
        <v>0.11552346570397112</v>
      </c>
      <c r="V286" s="57">
        <f>V285-T285</f>
        <v>2</v>
      </c>
      <c r="W286" s="39">
        <f>V286/T285</f>
        <v>0.006472491909385114</v>
      </c>
      <c r="X286" s="57">
        <f>X285-V285</f>
        <v>-42</v>
      </c>
      <c r="Y286" s="39">
        <f>X286/V285</f>
        <v>-0.13504823151125403</v>
      </c>
      <c r="Z286" s="62">
        <f>Z285-X285</f>
        <v>13</v>
      </c>
      <c r="AA286" s="51">
        <f>Z286/X285</f>
        <v>0.048327137546468404</v>
      </c>
      <c r="AB286" s="73">
        <f>AB285-D285-F285-H285-J285-L285-N285-P285-R285-T285-V285</f>
        <v>551</v>
      </c>
      <c r="AC286" s="45"/>
      <c r="AD286" s="67"/>
    </row>
    <row r="287" spans="1:30" ht="25.5" customHeight="1" thickBot="1">
      <c r="A287" s="89"/>
      <c r="B287" s="92"/>
      <c r="C287" s="18" t="s">
        <v>20</v>
      </c>
      <c r="D287" s="58">
        <f>D285-D258</f>
        <v>36</v>
      </c>
      <c r="E287" s="31">
        <f>D287/D258</f>
        <v>0.08391608391608392</v>
      </c>
      <c r="F287" s="58">
        <f>F285-F258</f>
        <v>-28</v>
      </c>
      <c r="G287" s="31">
        <f>F287/F258</f>
        <v>-0.08888888888888889</v>
      </c>
      <c r="H287" s="58">
        <f>H285-H258</f>
        <v>-27</v>
      </c>
      <c r="I287" s="31">
        <f>H287/H258</f>
        <v>-0.08852459016393442</v>
      </c>
      <c r="J287" s="58">
        <f>J285-J258</f>
        <v>-18</v>
      </c>
      <c r="K287" s="31">
        <f>J287/J258</f>
        <v>-0.06545454545454546</v>
      </c>
      <c r="L287" s="58">
        <f>L285-L258</f>
        <v>-26</v>
      </c>
      <c r="M287" s="31">
        <f>L287/L258</f>
        <v>-0.09961685823754789</v>
      </c>
      <c r="N287" s="58">
        <f>N285-N258</f>
        <v>-17</v>
      </c>
      <c r="O287" s="31">
        <f>N287/N258</f>
        <v>-0.04871060171919771</v>
      </c>
      <c r="P287" s="58">
        <f>P285-P258</f>
        <v>13</v>
      </c>
      <c r="Q287" s="31">
        <f>P287/P258</f>
        <v>0.040372670807453416</v>
      </c>
      <c r="R287" s="58">
        <f>R285-R258</f>
        <v>-43</v>
      </c>
      <c r="S287" s="31">
        <f>R287/R258</f>
        <v>-0.134375</v>
      </c>
      <c r="T287" s="58">
        <f>T285-T258</f>
        <v>-89</v>
      </c>
      <c r="U287" s="31">
        <f>T287/T258</f>
        <v>-0.2236180904522613</v>
      </c>
      <c r="V287" s="58">
        <f>V285-V258</f>
        <v>-40</v>
      </c>
      <c r="W287" s="31">
        <f>V287/V258</f>
        <v>-0.11396011396011396</v>
      </c>
      <c r="X287" s="58">
        <f>X285-X258</f>
        <v>-100</v>
      </c>
      <c r="Y287" s="31">
        <f>X287/X258</f>
        <v>-0.27100271002710025</v>
      </c>
      <c r="Z287" s="58">
        <f>Z285-Z258</f>
        <v>-66</v>
      </c>
      <c r="AA287" s="31">
        <f>Z287/Z258</f>
        <v>-0.1896551724137931</v>
      </c>
      <c r="AB287" s="28"/>
      <c r="AC287" s="66"/>
      <c r="AD287" s="44"/>
    </row>
    <row r="288" spans="1:30" ht="25.5" customHeight="1" thickBot="1" thickTop="1">
      <c r="A288" s="89" t="s">
        <v>9</v>
      </c>
      <c r="B288" s="90" t="s">
        <v>16</v>
      </c>
      <c r="C288" s="20"/>
      <c r="D288" s="60">
        <v>194</v>
      </c>
      <c r="E288" s="23" t="s">
        <v>24</v>
      </c>
      <c r="F288" s="60">
        <v>187</v>
      </c>
      <c r="G288" s="23" t="s">
        <v>24</v>
      </c>
      <c r="H288" s="60">
        <v>170</v>
      </c>
      <c r="I288" s="23" t="s">
        <v>24</v>
      </c>
      <c r="J288" s="60">
        <v>205</v>
      </c>
      <c r="K288" s="23" t="s">
        <v>24</v>
      </c>
      <c r="L288" s="60">
        <v>196</v>
      </c>
      <c r="M288" s="23" t="s">
        <v>24</v>
      </c>
      <c r="N288" s="60">
        <v>164</v>
      </c>
      <c r="O288" s="23" t="s">
        <v>24</v>
      </c>
      <c r="P288" s="60">
        <v>139</v>
      </c>
      <c r="Q288" s="23" t="s">
        <v>24</v>
      </c>
      <c r="R288" s="60">
        <v>200</v>
      </c>
      <c r="S288" s="23" t="s">
        <v>24</v>
      </c>
      <c r="T288" s="60">
        <v>173</v>
      </c>
      <c r="U288" s="23" t="s">
        <v>24</v>
      </c>
      <c r="V288" s="60">
        <v>188</v>
      </c>
      <c r="W288" s="23" t="s">
        <v>24</v>
      </c>
      <c r="X288" s="60">
        <v>168</v>
      </c>
      <c r="Y288" s="23" t="s">
        <v>24</v>
      </c>
      <c r="Z288" s="64">
        <v>121</v>
      </c>
      <c r="AA288" s="46" t="s">
        <v>24</v>
      </c>
      <c r="AB288" s="27">
        <f>D288+F288+H288+J288+L288+N288+P288+R288+T288+V288+X288+Z288</f>
        <v>2105</v>
      </c>
      <c r="AC288" s="26"/>
      <c r="AD288" s="29"/>
    </row>
    <row r="289" spans="1:30" ht="25.5" customHeight="1" thickBot="1" thickTop="1">
      <c r="A289" s="89"/>
      <c r="B289" s="91"/>
      <c r="C289" s="21" t="s">
        <v>19</v>
      </c>
      <c r="D289" s="65">
        <f>D288-Z261</f>
        <v>85</v>
      </c>
      <c r="E289" s="30">
        <f>D289/Z261</f>
        <v>0.7798165137614679</v>
      </c>
      <c r="F289" s="65">
        <f>F288-D288</f>
        <v>-7</v>
      </c>
      <c r="G289" s="30">
        <f>F289/D288</f>
        <v>-0.03608247422680412</v>
      </c>
      <c r="H289" s="65">
        <f>H288-F288</f>
        <v>-17</v>
      </c>
      <c r="I289" s="30">
        <f>H289/F288</f>
        <v>-0.09090909090909091</v>
      </c>
      <c r="J289" s="65">
        <f>J288-H288</f>
        <v>35</v>
      </c>
      <c r="K289" s="30">
        <f>J289/H288</f>
        <v>0.20588235294117646</v>
      </c>
      <c r="L289" s="65">
        <f>L288-J288</f>
        <v>-9</v>
      </c>
      <c r="M289" s="30">
        <f>L289/J288</f>
        <v>-0.04390243902439024</v>
      </c>
      <c r="N289" s="57">
        <f>N288-L288</f>
        <v>-32</v>
      </c>
      <c r="O289" s="39">
        <f>N289/L288</f>
        <v>-0.16326530612244897</v>
      </c>
      <c r="P289" s="57">
        <f>P288-N288</f>
        <v>-25</v>
      </c>
      <c r="Q289" s="39">
        <f>P289/N288</f>
        <v>-0.1524390243902439</v>
      </c>
      <c r="R289" s="57">
        <f>R288-P288</f>
        <v>61</v>
      </c>
      <c r="S289" s="39">
        <f>R289/P288</f>
        <v>0.43884892086330934</v>
      </c>
      <c r="T289" s="57">
        <f>T288-R288</f>
        <v>-27</v>
      </c>
      <c r="U289" s="39">
        <f>T289/R288</f>
        <v>-0.135</v>
      </c>
      <c r="V289" s="57">
        <f>V288-T288</f>
        <v>15</v>
      </c>
      <c r="W289" s="39">
        <f>V289/T288</f>
        <v>0.08670520231213873</v>
      </c>
      <c r="X289" s="57">
        <f>X288-V288</f>
        <v>-20</v>
      </c>
      <c r="Y289" s="39">
        <f>X289/V288</f>
        <v>-0.10638297872340426</v>
      </c>
      <c r="Z289" s="62">
        <f>Z288-X288</f>
        <v>-47</v>
      </c>
      <c r="AA289" s="51">
        <f>Z289/X288</f>
        <v>-0.27976190476190477</v>
      </c>
      <c r="AB289" s="73">
        <f>AB288-D288-F288-H288-J288-L288-N288-P288-R288-T288-V288</f>
        <v>289</v>
      </c>
      <c r="AC289" s="45"/>
      <c r="AD289" s="67"/>
    </row>
    <row r="290" spans="1:30" ht="25.5" customHeight="1" thickBot="1">
      <c r="A290" s="89"/>
      <c r="B290" s="92"/>
      <c r="C290" s="18" t="s">
        <v>20</v>
      </c>
      <c r="D290" s="58">
        <f>D288-D261</f>
        <v>36</v>
      </c>
      <c r="E290" s="31">
        <f>D290/D261</f>
        <v>0.22784810126582278</v>
      </c>
      <c r="F290" s="58">
        <f>F288-F261</f>
        <v>-49</v>
      </c>
      <c r="G290" s="31">
        <f>F290/F261</f>
        <v>-0.2076271186440678</v>
      </c>
      <c r="H290" s="58">
        <f>H288-H261</f>
        <v>-98</v>
      </c>
      <c r="I290" s="31">
        <f>H290/H261</f>
        <v>-0.3656716417910448</v>
      </c>
      <c r="J290" s="58">
        <f>J288-J261</f>
        <v>-68</v>
      </c>
      <c r="K290" s="31">
        <f>J290/J261</f>
        <v>-0.2490842490842491</v>
      </c>
      <c r="L290" s="58">
        <f>L288-L261</f>
        <v>-72</v>
      </c>
      <c r="M290" s="31">
        <f>L290/L261</f>
        <v>-0.26865671641791045</v>
      </c>
      <c r="N290" s="58">
        <f>N288-N261</f>
        <v>-57</v>
      </c>
      <c r="O290" s="31">
        <f>N290/N261</f>
        <v>-0.2579185520361991</v>
      </c>
      <c r="P290" s="58">
        <f>P288-P261</f>
        <v>-4</v>
      </c>
      <c r="Q290" s="31">
        <f>P290/P261</f>
        <v>-0.027972027972027972</v>
      </c>
      <c r="R290" s="58">
        <f>R288-R261</f>
        <v>22</v>
      </c>
      <c r="S290" s="31">
        <f>R290/R261</f>
        <v>0.12359550561797752</v>
      </c>
      <c r="T290" s="58">
        <f>T288-T261</f>
        <v>-72</v>
      </c>
      <c r="U290" s="31">
        <f>T290/T261</f>
        <v>-0.2938775510204082</v>
      </c>
      <c r="V290" s="58">
        <f>V288-V261</f>
        <v>18</v>
      </c>
      <c r="W290" s="31">
        <f>V290/V261</f>
        <v>0.10588235294117647</v>
      </c>
      <c r="X290" s="58">
        <f>X288-X261</f>
        <v>-32</v>
      </c>
      <c r="Y290" s="31">
        <f>X290/X261</f>
        <v>-0.16</v>
      </c>
      <c r="Z290" s="58">
        <f>Z288-Z261</f>
        <v>12</v>
      </c>
      <c r="AA290" s="31">
        <f>Z290/Z261</f>
        <v>0.11009174311926606</v>
      </c>
      <c r="AB290" s="28"/>
      <c r="AC290" s="45"/>
      <c r="AD290" s="44"/>
    </row>
    <row r="291" spans="1:30" ht="25.5" customHeight="1" thickBot="1" thickTop="1">
      <c r="A291" s="89" t="s">
        <v>10</v>
      </c>
      <c r="B291" s="90" t="s">
        <v>17</v>
      </c>
      <c r="C291" s="20"/>
      <c r="D291" s="60">
        <v>0</v>
      </c>
      <c r="E291" s="23" t="s">
        <v>24</v>
      </c>
      <c r="F291" s="60">
        <v>0</v>
      </c>
      <c r="G291" s="23" t="s">
        <v>24</v>
      </c>
      <c r="H291" s="60">
        <v>0</v>
      </c>
      <c r="I291" s="23" t="s">
        <v>24</v>
      </c>
      <c r="J291" s="60">
        <v>0</v>
      </c>
      <c r="K291" s="23" t="s">
        <v>24</v>
      </c>
      <c r="L291" s="60">
        <v>0</v>
      </c>
      <c r="M291" s="23" t="s">
        <v>24</v>
      </c>
      <c r="N291" s="60">
        <v>0</v>
      </c>
      <c r="O291" s="23" t="s">
        <v>24</v>
      </c>
      <c r="P291" s="60">
        <v>0</v>
      </c>
      <c r="Q291" s="23" t="s">
        <v>24</v>
      </c>
      <c r="R291" s="60">
        <v>0</v>
      </c>
      <c r="S291" s="23" t="s">
        <v>24</v>
      </c>
      <c r="T291" s="60">
        <v>0</v>
      </c>
      <c r="U291" s="23" t="s">
        <v>24</v>
      </c>
      <c r="V291" s="60">
        <v>0</v>
      </c>
      <c r="W291" s="23" t="s">
        <v>24</v>
      </c>
      <c r="X291" s="60">
        <v>0</v>
      </c>
      <c r="Y291" s="23" t="s">
        <v>24</v>
      </c>
      <c r="Z291" s="64">
        <v>0</v>
      </c>
      <c r="AA291" s="46" t="s">
        <v>24</v>
      </c>
      <c r="AB291" s="27">
        <f>D291+F291+H291+J291+L291+N291+P291+R291+T291+V291+X291</f>
        <v>0</v>
      </c>
      <c r="AC291" s="41"/>
      <c r="AD291" s="42"/>
    </row>
    <row r="292" spans="1:30" ht="25.5" customHeight="1" thickBot="1" thickTop="1">
      <c r="A292" s="89"/>
      <c r="B292" s="91"/>
      <c r="C292" s="21" t="s">
        <v>19</v>
      </c>
      <c r="D292" s="65">
        <f>D291-Z264</f>
        <v>0</v>
      </c>
      <c r="E292" s="30"/>
      <c r="F292" s="65">
        <f>F291-D291</f>
        <v>0</v>
      </c>
      <c r="G292" s="30"/>
      <c r="H292" s="65">
        <f>H291-F291</f>
        <v>0</v>
      </c>
      <c r="I292" s="30"/>
      <c r="J292" s="65">
        <f>J291-H291</f>
        <v>0</v>
      </c>
      <c r="K292" s="30"/>
      <c r="L292" s="65">
        <f>L291-J291</f>
        <v>0</v>
      </c>
      <c r="M292" s="30"/>
      <c r="N292" s="57">
        <f>N291-L291</f>
        <v>0</v>
      </c>
      <c r="O292" s="39"/>
      <c r="P292" s="57">
        <f>P291-N291</f>
        <v>0</v>
      </c>
      <c r="Q292" s="39"/>
      <c r="R292" s="57">
        <f>R291-P291</f>
        <v>0</v>
      </c>
      <c r="S292" s="39"/>
      <c r="T292" s="57">
        <f>T291-R291</f>
        <v>0</v>
      </c>
      <c r="U292" s="39"/>
      <c r="V292" s="57">
        <f>V291-T291</f>
        <v>0</v>
      </c>
      <c r="W292" s="39"/>
      <c r="X292" s="57">
        <f>X291-V291</f>
        <v>0</v>
      </c>
      <c r="Y292" s="39"/>
      <c r="Z292" s="62">
        <f>Z291-X291</f>
        <v>0</v>
      </c>
      <c r="AA292" s="62"/>
      <c r="AB292" s="28"/>
      <c r="AC292" s="43"/>
      <c r="AD292" s="67"/>
    </row>
    <row r="293" spans="1:30" ht="25.5" customHeight="1" thickBot="1" thickTop="1">
      <c r="A293" s="89"/>
      <c r="B293" s="92"/>
      <c r="C293" s="18" t="s">
        <v>20</v>
      </c>
      <c r="D293" s="58">
        <f>D291-D264</f>
        <v>0</v>
      </c>
      <c r="E293" s="31"/>
      <c r="F293" s="58">
        <f>F291-F264</f>
        <v>0</v>
      </c>
      <c r="G293" s="31"/>
      <c r="H293" s="58">
        <f>H291-H264</f>
        <v>0</v>
      </c>
      <c r="I293" s="31"/>
      <c r="J293" s="58">
        <f>J291-J264</f>
        <v>0</v>
      </c>
      <c r="K293" s="31"/>
      <c r="L293" s="58">
        <f>L291-L264</f>
        <v>0</v>
      </c>
      <c r="M293" s="31"/>
      <c r="N293" s="58">
        <f>N291-N264</f>
        <v>0</v>
      </c>
      <c r="O293" s="31"/>
      <c r="P293" s="58">
        <f>P291-P264</f>
        <v>0</v>
      </c>
      <c r="Q293" s="31"/>
      <c r="R293" s="58">
        <f>R291-R264</f>
        <v>0</v>
      </c>
      <c r="S293" s="31"/>
      <c r="T293" s="58">
        <f>T291-T264</f>
        <v>0</v>
      </c>
      <c r="U293" s="31"/>
      <c r="V293" s="58">
        <f>V291-V264</f>
        <v>0</v>
      </c>
      <c r="W293" s="31"/>
      <c r="X293" s="58">
        <f>X291-X264</f>
        <v>0</v>
      </c>
      <c r="Y293" s="31"/>
      <c r="Z293" s="62">
        <f>Z291-Z264</f>
        <v>0</v>
      </c>
      <c r="AA293" s="62"/>
      <c r="AB293" s="28"/>
      <c r="AC293" s="66"/>
      <c r="AD293" s="44"/>
    </row>
    <row r="294" spans="1:30" ht="25.5" customHeight="1" thickBot="1" thickTop="1">
      <c r="A294" s="89" t="s">
        <v>11</v>
      </c>
      <c r="B294" s="90" t="s">
        <v>15</v>
      </c>
      <c r="C294" s="20"/>
      <c r="D294" s="60">
        <v>35</v>
      </c>
      <c r="E294" s="23" t="s">
        <v>24</v>
      </c>
      <c r="F294" s="60">
        <v>44</v>
      </c>
      <c r="G294" s="23" t="s">
        <v>24</v>
      </c>
      <c r="H294" s="60">
        <v>50</v>
      </c>
      <c r="I294" s="23" t="s">
        <v>24</v>
      </c>
      <c r="J294" s="60">
        <v>33</v>
      </c>
      <c r="K294" s="23" t="s">
        <v>24</v>
      </c>
      <c r="L294" s="60">
        <v>34</v>
      </c>
      <c r="M294" s="23" t="s">
        <v>24</v>
      </c>
      <c r="N294" s="60">
        <v>37</v>
      </c>
      <c r="O294" s="23" t="s">
        <v>24</v>
      </c>
      <c r="P294" s="60">
        <v>34</v>
      </c>
      <c r="Q294" s="23" t="s">
        <v>24</v>
      </c>
      <c r="R294" s="60">
        <v>46</v>
      </c>
      <c r="S294" s="23" t="s">
        <v>24</v>
      </c>
      <c r="T294" s="60">
        <v>30</v>
      </c>
      <c r="U294" s="23" t="s">
        <v>24</v>
      </c>
      <c r="V294" s="60">
        <v>39</v>
      </c>
      <c r="W294" s="23" t="s">
        <v>24</v>
      </c>
      <c r="X294" s="82">
        <v>28</v>
      </c>
      <c r="Y294" s="23" t="s">
        <v>24</v>
      </c>
      <c r="Z294" s="64">
        <v>37</v>
      </c>
      <c r="AA294" s="46" t="s">
        <v>24</v>
      </c>
      <c r="AB294" s="27">
        <f>D294+F294+H294+J294+L294+N294+P294+R294+T294+V294+X294+Z294</f>
        <v>447</v>
      </c>
      <c r="AC294" s="26"/>
      <c r="AD294" s="29"/>
    </row>
    <row r="295" spans="1:30" ht="25.5" customHeight="1" thickBot="1" thickTop="1">
      <c r="A295" s="89"/>
      <c r="B295" s="91"/>
      <c r="C295" s="21" t="s">
        <v>19</v>
      </c>
      <c r="D295" s="65">
        <f>D294-Z267</f>
        <v>-12</v>
      </c>
      <c r="E295" s="30">
        <f>D295/Z267</f>
        <v>-0.2553191489361702</v>
      </c>
      <c r="F295" s="65">
        <f>F294-D294</f>
        <v>9</v>
      </c>
      <c r="G295" s="30">
        <f>F295/D294</f>
        <v>0.2571428571428571</v>
      </c>
      <c r="H295" s="65">
        <f>H294-F294</f>
        <v>6</v>
      </c>
      <c r="I295" s="30">
        <f>H295/F294</f>
        <v>0.13636363636363635</v>
      </c>
      <c r="J295" s="65">
        <f>J294-H294</f>
        <v>-17</v>
      </c>
      <c r="K295" s="30">
        <f>J295/H294</f>
        <v>-0.34</v>
      </c>
      <c r="L295" s="65">
        <f>L294-J294</f>
        <v>1</v>
      </c>
      <c r="M295" s="30">
        <f>L295/J294</f>
        <v>0.030303030303030304</v>
      </c>
      <c r="N295" s="57">
        <f>N294-L294</f>
        <v>3</v>
      </c>
      <c r="O295" s="39">
        <f>N295/L294</f>
        <v>0.08823529411764706</v>
      </c>
      <c r="P295" s="57">
        <f>P294-N294</f>
        <v>-3</v>
      </c>
      <c r="Q295" s="39">
        <f>P295/N294</f>
        <v>-0.08108108108108109</v>
      </c>
      <c r="R295" s="57">
        <f>R294-P294</f>
        <v>12</v>
      </c>
      <c r="S295" s="39">
        <f>R295/P294</f>
        <v>0.35294117647058826</v>
      </c>
      <c r="T295" s="57">
        <f>T294-R294</f>
        <v>-16</v>
      </c>
      <c r="U295" s="39">
        <f>T295/R294</f>
        <v>-0.34782608695652173</v>
      </c>
      <c r="V295" s="57">
        <f>V294-T294</f>
        <v>9</v>
      </c>
      <c r="W295" s="39">
        <f>V295/T294</f>
        <v>0.3</v>
      </c>
      <c r="X295" s="57">
        <f>X294-V294</f>
        <v>-11</v>
      </c>
      <c r="Y295" s="39">
        <f>X295/V294</f>
        <v>-0.28205128205128205</v>
      </c>
      <c r="Z295" s="62">
        <f>Z294-X294</f>
        <v>9</v>
      </c>
      <c r="AA295" s="86">
        <f>Z295/X294</f>
        <v>0.32142857142857145</v>
      </c>
      <c r="AB295" s="73">
        <f>AB294-D294-F294-H294-J294-L294-N294-P294-R294-T294-V294</f>
        <v>65</v>
      </c>
      <c r="AC295" s="12"/>
      <c r="AD295" s="67"/>
    </row>
    <row r="296" spans="1:29" ht="25.5" customHeight="1" thickBot="1">
      <c r="A296" s="89"/>
      <c r="B296" s="92"/>
      <c r="C296" s="18" t="s">
        <v>20</v>
      </c>
      <c r="D296" s="58">
        <f>D294-D267</f>
        <v>-9</v>
      </c>
      <c r="E296" s="31">
        <f>D296/D267</f>
        <v>-0.20454545454545456</v>
      </c>
      <c r="F296" s="58">
        <f>F294-F267</f>
        <v>15</v>
      </c>
      <c r="G296" s="31">
        <f>F296/F267</f>
        <v>0.5172413793103449</v>
      </c>
      <c r="H296" s="58">
        <f>H294-H267</f>
        <v>1</v>
      </c>
      <c r="I296" s="31">
        <f>H296/H267</f>
        <v>0.02040816326530612</v>
      </c>
      <c r="J296" s="58">
        <f>J294-J267</f>
        <v>-11</v>
      </c>
      <c r="K296" s="31">
        <f>J296/J267</f>
        <v>-0.25</v>
      </c>
      <c r="L296" s="58">
        <f>L294-L267</f>
        <v>2</v>
      </c>
      <c r="M296" s="31">
        <f>L296/L267</f>
        <v>0.0625</v>
      </c>
      <c r="N296" s="58">
        <f>N294-N267</f>
        <v>4</v>
      </c>
      <c r="O296" s="31">
        <f>N296/N267</f>
        <v>0.12121212121212122</v>
      </c>
      <c r="P296" s="58">
        <f>P294-P267</f>
        <v>6</v>
      </c>
      <c r="Q296" s="31">
        <f>P296/P267</f>
        <v>0.21428571428571427</v>
      </c>
      <c r="R296" s="58">
        <f>R294-R267</f>
        <v>5</v>
      </c>
      <c r="S296" s="31">
        <f>R296/R267</f>
        <v>0.12195121951219512</v>
      </c>
      <c r="T296" s="58">
        <f>T294-T267</f>
        <v>-2</v>
      </c>
      <c r="U296" s="31">
        <f>T296/T267</f>
        <v>-0.0625</v>
      </c>
      <c r="V296" s="58">
        <f>V294-V267</f>
        <v>6</v>
      </c>
      <c r="W296" s="31">
        <f>V296/V267</f>
        <v>0.18181818181818182</v>
      </c>
      <c r="X296" s="58">
        <f>X294-X267</f>
        <v>-40</v>
      </c>
      <c r="Y296" s="31">
        <f>X296/X267</f>
        <v>-0.5882352941176471</v>
      </c>
      <c r="Z296" s="58">
        <f>Z294-Z267</f>
        <v>-10</v>
      </c>
      <c r="AA296" s="31">
        <f>Z296/Z267</f>
        <v>-0.2127659574468085</v>
      </c>
      <c r="AB296" s="10"/>
      <c r="AC296" s="9"/>
    </row>
    <row r="297" spans="1:29" ht="25.5" customHeight="1" thickBot="1">
      <c r="A297" s="99" t="s">
        <v>12</v>
      </c>
      <c r="B297" s="100"/>
      <c r="C297" s="100"/>
      <c r="D297" s="100"/>
      <c r="E297" s="100"/>
      <c r="F297" s="100"/>
      <c r="G297" s="100"/>
      <c r="H297" s="100"/>
      <c r="I297" s="100"/>
      <c r="J297" s="100"/>
      <c r="K297" s="100"/>
      <c r="L297" s="100"/>
      <c r="M297" s="100"/>
      <c r="N297" s="100"/>
      <c r="O297" s="100"/>
      <c r="P297" s="100"/>
      <c r="Q297" s="100"/>
      <c r="R297" s="100"/>
      <c r="S297" s="100"/>
      <c r="T297" s="100"/>
      <c r="U297" s="100"/>
      <c r="V297" s="100"/>
      <c r="W297" s="100"/>
      <c r="X297" s="100"/>
      <c r="Y297" s="100"/>
      <c r="Z297" s="100"/>
      <c r="AA297" s="100"/>
      <c r="AB297" s="10"/>
      <c r="AC297" s="9"/>
    </row>
    <row r="298" spans="1:29" ht="25.5" customHeight="1" thickBot="1">
      <c r="A298" s="89" t="s">
        <v>13</v>
      </c>
      <c r="B298" s="90" t="s">
        <v>14</v>
      </c>
      <c r="C298" s="5"/>
      <c r="D298" s="60">
        <v>333</v>
      </c>
      <c r="E298" s="23" t="s">
        <v>24</v>
      </c>
      <c r="F298" s="60">
        <v>280</v>
      </c>
      <c r="G298" s="23" t="s">
        <v>24</v>
      </c>
      <c r="H298" s="60">
        <v>241</v>
      </c>
      <c r="I298" s="23" t="s">
        <v>24</v>
      </c>
      <c r="J298" s="60">
        <v>183</v>
      </c>
      <c r="K298" s="23" t="s">
        <v>24</v>
      </c>
      <c r="L298" s="60">
        <v>167</v>
      </c>
      <c r="M298" s="23" t="s">
        <v>24</v>
      </c>
      <c r="N298" s="60">
        <v>150</v>
      </c>
      <c r="O298" s="23" t="s">
        <v>24</v>
      </c>
      <c r="P298" s="60">
        <v>141</v>
      </c>
      <c r="Q298" s="23" t="s">
        <v>24</v>
      </c>
      <c r="R298" s="60">
        <v>137</v>
      </c>
      <c r="S298" s="23" t="s">
        <v>24</v>
      </c>
      <c r="T298" s="60">
        <v>154</v>
      </c>
      <c r="U298" s="23" t="s">
        <v>24</v>
      </c>
      <c r="V298" s="60">
        <v>153</v>
      </c>
      <c r="W298" s="23" t="s">
        <v>24</v>
      </c>
      <c r="X298" s="60">
        <v>147</v>
      </c>
      <c r="Y298" s="23" t="s">
        <v>24</v>
      </c>
      <c r="Z298" s="69">
        <v>166</v>
      </c>
      <c r="AA298" s="70" t="s">
        <v>24</v>
      </c>
      <c r="AB298" s="10"/>
      <c r="AC298" s="9"/>
    </row>
    <row r="299" spans="1:29" ht="25.5" customHeight="1" thickBot="1" thickTop="1">
      <c r="A299" s="89"/>
      <c r="B299" s="91"/>
      <c r="C299" s="21" t="s">
        <v>19</v>
      </c>
      <c r="D299" s="65">
        <f>D298-Z271</f>
        <v>113</v>
      </c>
      <c r="E299" s="30">
        <f>D299/Z271</f>
        <v>0.5136363636363637</v>
      </c>
      <c r="F299" s="65">
        <f>F298-D298</f>
        <v>-53</v>
      </c>
      <c r="G299" s="30">
        <f>F299/D298</f>
        <v>-0.15915915915915915</v>
      </c>
      <c r="H299" s="65">
        <f>H298-F298</f>
        <v>-39</v>
      </c>
      <c r="I299" s="30">
        <f>H299/F298</f>
        <v>-0.1392857142857143</v>
      </c>
      <c r="J299" s="65">
        <f>J298-H298</f>
        <v>-58</v>
      </c>
      <c r="K299" s="30">
        <f>J299/H298</f>
        <v>-0.24066390041493776</v>
      </c>
      <c r="L299" s="65">
        <f>L298-J298</f>
        <v>-16</v>
      </c>
      <c r="M299" s="30">
        <f>L299/J298</f>
        <v>-0.08743169398907104</v>
      </c>
      <c r="N299" s="57">
        <f>N298-L298</f>
        <v>-17</v>
      </c>
      <c r="O299" s="39">
        <f>N299/L298</f>
        <v>-0.10179640718562874</v>
      </c>
      <c r="P299" s="57">
        <f>P298-N298</f>
        <v>-9</v>
      </c>
      <c r="Q299" s="39">
        <f>P299/N298</f>
        <v>-0.06</v>
      </c>
      <c r="R299" s="57">
        <f>R298-P298</f>
        <v>-4</v>
      </c>
      <c r="S299" s="39">
        <f>R299/P298</f>
        <v>-0.028368794326241134</v>
      </c>
      <c r="T299" s="57">
        <f>T298-R298</f>
        <v>17</v>
      </c>
      <c r="U299" s="39">
        <f>T299/R298</f>
        <v>0.12408759124087591</v>
      </c>
      <c r="V299" s="57">
        <f>V298-T298</f>
        <v>-1</v>
      </c>
      <c r="W299" s="39">
        <f>V299/T298</f>
        <v>-0.006493506493506494</v>
      </c>
      <c r="X299" s="57">
        <f>X298-V298</f>
        <v>-6</v>
      </c>
      <c r="Y299" s="39">
        <f>X299/V298</f>
        <v>-0.0392156862745098</v>
      </c>
      <c r="Z299" s="62">
        <f>Z298-X298</f>
        <v>19</v>
      </c>
      <c r="AA299" s="86">
        <f>Z299/X298</f>
        <v>0.1292517006802721</v>
      </c>
      <c r="AB299" s="10"/>
      <c r="AC299" s="9"/>
    </row>
    <row r="300" spans="1:29" ht="25.5" customHeight="1" thickBot="1">
      <c r="A300" s="89"/>
      <c r="B300" s="92"/>
      <c r="C300" s="18" t="s">
        <v>20</v>
      </c>
      <c r="D300" s="58">
        <f>D298-D271</f>
        <v>106</v>
      </c>
      <c r="E300" s="31">
        <f>D300/D271</f>
        <v>0.4669603524229075</v>
      </c>
      <c r="F300" s="58">
        <f>F298-F271</f>
        <v>-29</v>
      </c>
      <c r="G300" s="31">
        <f>F300/F271</f>
        <v>-0.09385113268608414</v>
      </c>
      <c r="H300" s="58">
        <f>H298-H271</f>
        <v>31</v>
      </c>
      <c r="I300" s="31">
        <f>H300/H271</f>
        <v>0.14761904761904762</v>
      </c>
      <c r="J300" s="58">
        <f>J298-J271</f>
        <v>-12</v>
      </c>
      <c r="K300" s="31">
        <f>J300/J271</f>
        <v>-0.06153846153846154</v>
      </c>
      <c r="L300" s="58">
        <f>L298-L271</f>
        <v>-10</v>
      </c>
      <c r="M300" s="31">
        <f>L300/L271</f>
        <v>-0.05649717514124294</v>
      </c>
      <c r="N300" s="58">
        <f>N298-N271</f>
        <v>-17</v>
      </c>
      <c r="O300" s="31">
        <f>N300/N271</f>
        <v>-0.10179640718562874</v>
      </c>
      <c r="P300" s="58">
        <f>P298-P271</f>
        <v>-11</v>
      </c>
      <c r="Q300" s="31">
        <f>P300/P271</f>
        <v>-0.07236842105263158</v>
      </c>
      <c r="R300" s="58">
        <f>R298-R271</f>
        <v>-11</v>
      </c>
      <c r="S300" s="31">
        <f>R300/R271</f>
        <v>-0.07432432432432433</v>
      </c>
      <c r="T300" s="58">
        <f>T298-T271</f>
        <v>-2</v>
      </c>
      <c r="U300" s="31">
        <f>T300/T271</f>
        <v>-0.01282051282051282</v>
      </c>
      <c r="V300" s="58">
        <f>V298-V271</f>
        <v>-6</v>
      </c>
      <c r="W300" s="31">
        <f>V300/V271</f>
        <v>-0.03773584905660377</v>
      </c>
      <c r="X300" s="58">
        <f>X298-X271</f>
        <v>-2</v>
      </c>
      <c r="Y300" s="31">
        <f>X300/X271</f>
        <v>-0.013422818791946308</v>
      </c>
      <c r="Z300" s="58">
        <f>Z298-Z271</f>
        <v>-54</v>
      </c>
      <c r="AA300" s="31">
        <f>Z300/Z271</f>
        <v>-0.24545454545454545</v>
      </c>
      <c r="AB300" s="10"/>
      <c r="AC300" s="9"/>
    </row>
    <row r="302" ht="13.5" thickBot="1"/>
    <row r="303" spans="1:30" ht="25.5" customHeight="1" thickBot="1" thickTop="1">
      <c r="A303" s="107" t="s">
        <v>61</v>
      </c>
      <c r="B303" s="107"/>
      <c r="C303" s="107"/>
      <c r="D303" s="107"/>
      <c r="E303" s="107"/>
      <c r="F303" s="107"/>
      <c r="G303" s="107"/>
      <c r="H303" s="107"/>
      <c r="I303" s="107"/>
      <c r="J303" s="107"/>
      <c r="K303" s="107"/>
      <c r="L303" s="108"/>
      <c r="M303" s="108"/>
      <c r="N303" s="108"/>
      <c r="O303" s="108"/>
      <c r="P303" s="108"/>
      <c r="Q303" s="108"/>
      <c r="R303" s="108"/>
      <c r="S303" s="108"/>
      <c r="T303" s="108"/>
      <c r="U303" s="108"/>
      <c r="V303" s="108"/>
      <c r="W303" s="108"/>
      <c r="X303" s="108"/>
      <c r="Y303" s="108"/>
      <c r="Z303" s="108"/>
      <c r="AA303" s="108"/>
      <c r="AB303" s="108"/>
      <c r="AC303" s="108"/>
      <c r="AD303" s="108"/>
    </row>
    <row r="304" spans="4:14" ht="14.25" thickBot="1" thickTop="1">
      <c r="D304" s="85"/>
      <c r="F304" s="6"/>
      <c r="H304" s="6"/>
      <c r="J304" s="6"/>
      <c r="L304" s="6"/>
      <c r="N304" s="6"/>
    </row>
    <row r="305" spans="1:30" ht="20.25" customHeight="1" thickBot="1">
      <c r="A305" s="89" t="s">
        <v>0</v>
      </c>
      <c r="B305" s="109" t="s">
        <v>1</v>
      </c>
      <c r="C305" s="111"/>
      <c r="D305" s="93" t="s">
        <v>62</v>
      </c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  <c r="Q305" s="94"/>
      <c r="R305" s="94"/>
      <c r="S305" s="94"/>
      <c r="T305" s="94"/>
      <c r="U305" s="94"/>
      <c r="V305" s="94"/>
      <c r="W305" s="94"/>
      <c r="X305" s="94"/>
      <c r="Y305" s="94"/>
      <c r="Z305" s="94"/>
      <c r="AA305" s="112"/>
      <c r="AB305" s="113" t="s">
        <v>21</v>
      </c>
      <c r="AC305" s="116" t="s">
        <v>22</v>
      </c>
      <c r="AD305" s="117"/>
    </row>
    <row r="306" spans="1:30" ht="20.25" customHeight="1" thickBot="1" thickTop="1">
      <c r="A306" s="89"/>
      <c r="B306" s="110"/>
      <c r="C306" s="89"/>
      <c r="D306" s="95" t="s">
        <v>4</v>
      </c>
      <c r="E306" s="96"/>
      <c r="F306" s="95" t="s">
        <v>5</v>
      </c>
      <c r="G306" s="96"/>
      <c r="H306" s="95" t="s">
        <v>25</v>
      </c>
      <c r="I306" s="96"/>
      <c r="J306" s="95" t="s">
        <v>26</v>
      </c>
      <c r="K306" s="96"/>
      <c r="L306" s="95" t="s">
        <v>27</v>
      </c>
      <c r="M306" s="96"/>
      <c r="N306" s="95" t="s">
        <v>28</v>
      </c>
      <c r="O306" s="96"/>
      <c r="P306" s="95" t="s">
        <v>29</v>
      </c>
      <c r="Q306" s="96"/>
      <c r="R306" s="95" t="s">
        <v>31</v>
      </c>
      <c r="S306" s="96"/>
      <c r="T306" s="95" t="s">
        <v>32</v>
      </c>
      <c r="U306" s="96"/>
      <c r="V306" s="95" t="s">
        <v>33</v>
      </c>
      <c r="W306" s="96"/>
      <c r="X306" s="95" t="s">
        <v>34</v>
      </c>
      <c r="Y306" s="96"/>
      <c r="Z306" s="97" t="s">
        <v>35</v>
      </c>
      <c r="AA306" s="98"/>
      <c r="AB306" s="114"/>
      <c r="AC306" s="118"/>
      <c r="AD306" s="119"/>
    </row>
    <row r="307" spans="1:30" ht="20.25" customHeight="1" thickBot="1" thickTop="1">
      <c r="A307" s="2"/>
      <c r="B307" s="1"/>
      <c r="C307" s="99" t="s">
        <v>30</v>
      </c>
      <c r="D307" s="100"/>
      <c r="E307" s="100"/>
      <c r="F307" s="100"/>
      <c r="G307" s="100"/>
      <c r="H307" s="100"/>
      <c r="I307" s="100"/>
      <c r="J307" s="100"/>
      <c r="K307" s="100"/>
      <c r="L307" s="100"/>
      <c r="M307" s="100"/>
      <c r="N307" s="100"/>
      <c r="O307" s="100"/>
      <c r="P307" s="100"/>
      <c r="Q307" s="100"/>
      <c r="R307" s="100"/>
      <c r="S307" s="100"/>
      <c r="T307" s="100"/>
      <c r="U307" s="100"/>
      <c r="V307" s="100"/>
      <c r="W307" s="100"/>
      <c r="X307" s="100"/>
      <c r="Y307" s="100"/>
      <c r="Z307" s="100"/>
      <c r="AA307" s="101"/>
      <c r="AB307" s="115"/>
      <c r="AC307" s="24" t="s">
        <v>23</v>
      </c>
      <c r="AD307" s="25" t="s">
        <v>24</v>
      </c>
    </row>
    <row r="308" spans="1:30" ht="13.5" thickBot="1">
      <c r="A308" s="3"/>
      <c r="B308" s="3"/>
      <c r="C308" s="3"/>
      <c r="D308" s="6"/>
      <c r="E308" s="3"/>
      <c r="F308" s="3"/>
      <c r="G308" s="3"/>
      <c r="H308" s="3"/>
      <c r="I308" s="3"/>
      <c r="J308" s="3"/>
      <c r="K308" s="3"/>
      <c r="L308" s="3"/>
      <c r="M308" s="3"/>
      <c r="N308" s="6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102"/>
      <c r="AC308" s="103"/>
      <c r="AD308" s="104"/>
    </row>
    <row r="309" spans="1:32" ht="27.75" customHeight="1" thickBot="1" thickTop="1">
      <c r="A309" s="89" t="s">
        <v>6</v>
      </c>
      <c r="B309" s="90" t="s">
        <v>7</v>
      </c>
      <c r="C309" s="7"/>
      <c r="D309" s="56">
        <v>8997</v>
      </c>
      <c r="E309" s="22" t="s">
        <v>24</v>
      </c>
      <c r="F309" s="56">
        <v>8736</v>
      </c>
      <c r="G309" s="22" t="s">
        <v>24</v>
      </c>
      <c r="H309" s="56">
        <v>8430</v>
      </c>
      <c r="I309" s="22" t="s">
        <v>24</v>
      </c>
      <c r="J309" s="56">
        <v>8116</v>
      </c>
      <c r="K309" s="22" t="s">
        <v>24</v>
      </c>
      <c r="L309" s="56">
        <v>7798</v>
      </c>
      <c r="M309" s="22" t="s">
        <v>24</v>
      </c>
      <c r="N309" s="56">
        <v>7660</v>
      </c>
      <c r="O309" s="22" t="s">
        <v>24</v>
      </c>
      <c r="P309" s="56">
        <v>7561</v>
      </c>
      <c r="Q309" s="22" t="s">
        <v>24</v>
      </c>
      <c r="R309" s="56">
        <v>7405</v>
      </c>
      <c r="S309" s="22" t="s">
        <v>24</v>
      </c>
      <c r="T309" s="56">
        <v>7273</v>
      </c>
      <c r="U309" s="22" t="s">
        <v>24</v>
      </c>
      <c r="V309" s="56">
        <v>7205</v>
      </c>
      <c r="W309" s="22" t="s">
        <v>24</v>
      </c>
      <c r="X309" s="56">
        <v>7034</v>
      </c>
      <c r="Y309" s="22" t="s">
        <v>24</v>
      </c>
      <c r="Z309" s="61">
        <v>6945</v>
      </c>
      <c r="AA309" s="46" t="s">
        <v>24</v>
      </c>
      <c r="AB309" s="105"/>
      <c r="AC309" s="106"/>
      <c r="AD309" s="54"/>
      <c r="AE309" s="78"/>
      <c r="AF309" s="78"/>
    </row>
    <row r="310" spans="1:32" ht="27.75" customHeight="1" thickBot="1" thickTop="1">
      <c r="A310" s="89"/>
      <c r="B310" s="91"/>
      <c r="C310" s="17" t="s">
        <v>19</v>
      </c>
      <c r="D310" s="65">
        <f>D309-Z282</f>
        <v>-357</v>
      </c>
      <c r="E310" s="30">
        <f>D310/Z282</f>
        <v>-0.03816549069916613</v>
      </c>
      <c r="F310" s="65">
        <f>F309-D309</f>
        <v>-261</v>
      </c>
      <c r="G310" s="30">
        <f>F310/D309</f>
        <v>-0.02900966988996332</v>
      </c>
      <c r="H310" s="65">
        <f>H309-F309</f>
        <v>-306</v>
      </c>
      <c r="I310" s="30">
        <f>H310/F309</f>
        <v>-0.03502747252747253</v>
      </c>
      <c r="J310" s="65">
        <f>J309-H309</f>
        <v>-314</v>
      </c>
      <c r="K310" s="30">
        <f>J310/H309</f>
        <v>-0.037247924080664296</v>
      </c>
      <c r="L310" s="65">
        <f>L309-J309</f>
        <v>-318</v>
      </c>
      <c r="M310" s="30">
        <f>L310/J309</f>
        <v>-0.039181862986692954</v>
      </c>
      <c r="N310" s="57">
        <f>N309-L309</f>
        <v>-138</v>
      </c>
      <c r="O310" s="39">
        <f>N310/L309</f>
        <v>-0.017696845344960247</v>
      </c>
      <c r="P310" s="57">
        <f>P309-N309</f>
        <v>-99</v>
      </c>
      <c r="Q310" s="39">
        <f>P310/N309</f>
        <v>-0.012924281984334204</v>
      </c>
      <c r="R310" s="57">
        <f>R309-P309</f>
        <v>-156</v>
      </c>
      <c r="S310" s="39">
        <f>R310/P309</f>
        <v>-0.02063219150905965</v>
      </c>
      <c r="T310" s="57">
        <f>T309-R309</f>
        <v>-132</v>
      </c>
      <c r="U310" s="39">
        <f>T310/R309</f>
        <v>-0.017825793382849425</v>
      </c>
      <c r="V310" s="57">
        <f>V309-T309</f>
        <v>-68</v>
      </c>
      <c r="W310" s="39">
        <f>V310/T309</f>
        <v>-0.009349649388147944</v>
      </c>
      <c r="X310" s="57">
        <f>X309-V309</f>
        <v>-171</v>
      </c>
      <c r="Y310" s="39">
        <f>X310/V309</f>
        <v>-0.02373351839000694</v>
      </c>
      <c r="Z310" s="62">
        <f>Z309-X309</f>
        <v>-89</v>
      </c>
      <c r="AA310" s="51">
        <f>Z310/X309</f>
        <v>-0.012652829115723628</v>
      </c>
      <c r="AB310" s="87"/>
      <c r="AC310" s="79"/>
      <c r="AD310" s="78"/>
      <c r="AE310" s="78"/>
      <c r="AF310" s="78"/>
    </row>
    <row r="311" spans="1:32" ht="27.75" customHeight="1" thickBot="1">
      <c r="A311" s="89"/>
      <c r="B311" s="92"/>
      <c r="C311" s="18" t="s">
        <v>20</v>
      </c>
      <c r="D311" s="58">
        <f>D309-D282</f>
        <v>-1970</v>
      </c>
      <c r="E311" s="31">
        <f>D311/D282</f>
        <v>-0.1796297984863682</v>
      </c>
      <c r="F311" s="58">
        <f>F309-F282</f>
        <v>-2153</v>
      </c>
      <c r="G311" s="31">
        <f>F311/F282</f>
        <v>-0.19772247221967124</v>
      </c>
      <c r="H311" s="58">
        <f>H309-H282</f>
        <v>-2360</v>
      </c>
      <c r="I311" s="31">
        <f>H311/H282</f>
        <v>-0.21872103799814643</v>
      </c>
      <c r="J311" s="58">
        <f>J309-J282</f>
        <v>-2493</v>
      </c>
      <c r="K311" s="31">
        <f>J311/J282</f>
        <v>-0.23498916014704496</v>
      </c>
      <c r="L311" s="58">
        <f>L309-L282</f>
        <v>-2622</v>
      </c>
      <c r="M311" s="31">
        <f>L311/L282</f>
        <v>-0.25163147792706336</v>
      </c>
      <c r="N311" s="58">
        <f>N309-N282</f>
        <v>-2730</v>
      </c>
      <c r="O311" s="31">
        <f>N311/N282</f>
        <v>-0.2627526467757459</v>
      </c>
      <c r="P311" s="58">
        <f>P309-P282</f>
        <v>-2798</v>
      </c>
      <c r="Q311" s="31">
        <f>P311/P282</f>
        <v>-0.2701032918235351</v>
      </c>
      <c r="R311" s="58">
        <f>R309-R282</f>
        <v>-2836</v>
      </c>
      <c r="S311" s="31">
        <f>R311/R282</f>
        <v>-0.27692608143735964</v>
      </c>
      <c r="T311" s="58">
        <f>T309-T282</f>
        <v>-2839</v>
      </c>
      <c r="U311" s="31">
        <f>T311/T282</f>
        <v>-0.28075553797468356</v>
      </c>
      <c r="V311" s="58">
        <f>V309-V282</f>
        <v>-2697</v>
      </c>
      <c r="W311" s="31">
        <f>V311/V282</f>
        <v>-0.2723692183397293</v>
      </c>
      <c r="X311" s="58">
        <f>X309-X282</f>
        <v>-2468</v>
      </c>
      <c r="Y311" s="31">
        <f>X311/X282</f>
        <v>-0.25973479267522626</v>
      </c>
      <c r="Z311" s="58">
        <f>Z309-Z282</f>
        <v>-2409</v>
      </c>
      <c r="AA311" s="31">
        <f>Z311/Z282</f>
        <v>-0.2575368826170622</v>
      </c>
      <c r="AB311" s="87"/>
      <c r="AC311" s="40"/>
      <c r="AD311" s="78"/>
      <c r="AE311" s="78"/>
      <c r="AF311" s="78"/>
    </row>
    <row r="312" spans="1:32" ht="27.75" customHeight="1" thickBot="1" thickTop="1">
      <c r="A312" s="89" t="s">
        <v>8</v>
      </c>
      <c r="B312" s="90" t="s">
        <v>18</v>
      </c>
      <c r="C312" s="19"/>
      <c r="D312" s="59">
        <v>297</v>
      </c>
      <c r="E312" s="23" t="s">
        <v>24</v>
      </c>
      <c r="F312" s="59">
        <v>187</v>
      </c>
      <c r="G312" s="23" t="s">
        <v>24</v>
      </c>
      <c r="H312" s="59">
        <v>186</v>
      </c>
      <c r="I312" s="23" t="s">
        <v>24</v>
      </c>
      <c r="J312" s="59">
        <v>156</v>
      </c>
      <c r="K312" s="23" t="s">
        <v>24</v>
      </c>
      <c r="L312" s="59">
        <v>155</v>
      </c>
      <c r="M312" s="23" t="s">
        <v>24</v>
      </c>
      <c r="N312" s="59">
        <v>231</v>
      </c>
      <c r="O312" s="23" t="s">
        <v>24</v>
      </c>
      <c r="P312" s="59">
        <v>268</v>
      </c>
      <c r="Q312" s="23" t="s">
        <v>24</v>
      </c>
      <c r="R312" s="59">
        <v>168</v>
      </c>
      <c r="S312" s="23" t="s">
        <v>24</v>
      </c>
      <c r="T312" s="59">
        <v>281</v>
      </c>
      <c r="U312" s="23" t="s">
        <v>24</v>
      </c>
      <c r="V312" s="59">
        <v>251</v>
      </c>
      <c r="W312" s="23" t="s">
        <v>24</v>
      </c>
      <c r="X312" s="59">
        <v>190</v>
      </c>
      <c r="Y312" s="23" t="s">
        <v>24</v>
      </c>
      <c r="Z312" s="63">
        <v>236</v>
      </c>
      <c r="AA312" s="46" t="s">
        <v>24</v>
      </c>
      <c r="AB312" s="27">
        <f>D312+F312+H312+J312+L312+N312+P312+R312+T312+V312+X312+Z312</f>
        <v>2606</v>
      </c>
      <c r="AC312" s="26"/>
      <c r="AD312" s="29"/>
      <c r="AE312" s="78"/>
      <c r="AF312" s="78"/>
    </row>
    <row r="313" spans="1:32" ht="27.75" customHeight="1" thickBot="1" thickTop="1">
      <c r="A313" s="89"/>
      <c r="B313" s="91"/>
      <c r="C313" s="17" t="s">
        <v>19</v>
      </c>
      <c r="D313" s="65">
        <f>D312-Z285</f>
        <v>15</v>
      </c>
      <c r="E313" s="30">
        <f>D313/Z285</f>
        <v>0.05319148936170213</v>
      </c>
      <c r="F313" s="65">
        <f>F312-D312</f>
        <v>-110</v>
      </c>
      <c r="G313" s="30">
        <f>F313/D312</f>
        <v>-0.37037037037037035</v>
      </c>
      <c r="H313" s="65">
        <f>H312-F312</f>
        <v>-1</v>
      </c>
      <c r="I313" s="30">
        <f>H313/F312</f>
        <v>-0.0053475935828877</v>
      </c>
      <c r="J313" s="65">
        <f>J312-H312</f>
        <v>-30</v>
      </c>
      <c r="K313" s="30">
        <f>J313/H312</f>
        <v>-0.16129032258064516</v>
      </c>
      <c r="L313" s="65">
        <f>L312-J312</f>
        <v>-1</v>
      </c>
      <c r="M313" s="30">
        <f>L313/J312</f>
        <v>-0.00641025641025641</v>
      </c>
      <c r="N313" s="57">
        <f>N312-L312</f>
        <v>76</v>
      </c>
      <c r="O313" s="39">
        <f>N313/L312</f>
        <v>0.49032258064516127</v>
      </c>
      <c r="P313" s="57">
        <f>P312-N312</f>
        <v>37</v>
      </c>
      <c r="Q313" s="39">
        <f>P313/N312</f>
        <v>0.16017316017316016</v>
      </c>
      <c r="R313" s="57">
        <f>R312-P312</f>
        <v>-100</v>
      </c>
      <c r="S313" s="39">
        <f>R313/P312</f>
        <v>-0.373134328358209</v>
      </c>
      <c r="T313" s="57">
        <f>T312-R312</f>
        <v>113</v>
      </c>
      <c r="U313" s="39">
        <f>T313/R312</f>
        <v>0.6726190476190477</v>
      </c>
      <c r="V313" s="57">
        <f>V312-T312</f>
        <v>-30</v>
      </c>
      <c r="W313" s="39">
        <f>V313/T312</f>
        <v>-0.10676156583629894</v>
      </c>
      <c r="X313" s="57">
        <f>X312-V312</f>
        <v>-61</v>
      </c>
      <c r="Y313" s="39">
        <f>X313/V312</f>
        <v>-0.24302788844621515</v>
      </c>
      <c r="Z313" s="62">
        <f>Z312-X312</f>
        <v>46</v>
      </c>
      <c r="AA313" s="51">
        <f>Z313/X312</f>
        <v>0.24210526315789474</v>
      </c>
      <c r="AB313" s="73">
        <f>AB312-D312-F312-H312-J312-L312</f>
        <v>1625</v>
      </c>
      <c r="AC313" s="83"/>
      <c r="AD313" s="84"/>
      <c r="AE313" s="78"/>
      <c r="AF313" s="78"/>
    </row>
    <row r="314" spans="1:32" ht="27.75" customHeight="1" thickBot="1">
      <c r="A314" s="89"/>
      <c r="B314" s="92"/>
      <c r="C314" s="18" t="s">
        <v>20</v>
      </c>
      <c r="D314" s="58">
        <f>D312-D285</f>
        <v>-168</v>
      </c>
      <c r="E314" s="31">
        <f>D314/D285</f>
        <v>-0.36129032258064514</v>
      </c>
      <c r="F314" s="58">
        <f>F312-F285</f>
        <v>-100</v>
      </c>
      <c r="G314" s="31">
        <f>F314/F285</f>
        <v>-0.34843205574912894</v>
      </c>
      <c r="H314" s="58">
        <f>H312-H285</f>
        <v>-92</v>
      </c>
      <c r="I314" s="31">
        <f>H314/H285</f>
        <v>-0.33093525179856115</v>
      </c>
      <c r="J314" s="58">
        <f>J312-J285</f>
        <v>-101</v>
      </c>
      <c r="K314" s="31">
        <f>J314/J285</f>
        <v>-0.39299610894941633</v>
      </c>
      <c r="L314" s="58">
        <f>L312-L285</f>
        <v>-80</v>
      </c>
      <c r="M314" s="31">
        <f>L314/L285</f>
        <v>-0.3404255319148936</v>
      </c>
      <c r="N314" s="58">
        <f>N312-N285</f>
        <v>-101</v>
      </c>
      <c r="O314" s="31">
        <f>N314/N285</f>
        <v>-0.3042168674698795</v>
      </c>
      <c r="P314" s="58">
        <f>P312-P285</f>
        <v>-67</v>
      </c>
      <c r="Q314" s="31">
        <f>P314/P285</f>
        <v>-0.2</v>
      </c>
      <c r="R314" s="58">
        <f>R312-R285</f>
        <v>-109</v>
      </c>
      <c r="S314" s="31">
        <f>R314/R285</f>
        <v>-0.3935018050541516</v>
      </c>
      <c r="T314" s="58">
        <f>T312-T285</f>
        <v>-28</v>
      </c>
      <c r="U314" s="31">
        <f>T314/T285</f>
        <v>-0.09061488673139159</v>
      </c>
      <c r="V314" s="58">
        <f>V312-V285</f>
        <v>-60</v>
      </c>
      <c r="W314" s="31">
        <f>V314/V285</f>
        <v>-0.19292604501607716</v>
      </c>
      <c r="X314" s="58">
        <f>X312-X285</f>
        <v>-79</v>
      </c>
      <c r="Y314" s="31">
        <f>X314/X285</f>
        <v>-0.2936802973977695</v>
      </c>
      <c r="Z314" s="58">
        <f>Z312-Z285</f>
        <v>-46</v>
      </c>
      <c r="AA314" s="31">
        <f>Z314/Z285</f>
        <v>-0.16312056737588654</v>
      </c>
      <c r="AB314" s="28"/>
      <c r="AC314" s="77"/>
      <c r="AD314" s="3"/>
      <c r="AE314" s="78"/>
      <c r="AF314" s="78"/>
    </row>
    <row r="315" spans="1:32" ht="27.75" customHeight="1" thickBot="1" thickTop="1">
      <c r="A315" s="89" t="s">
        <v>9</v>
      </c>
      <c r="B315" s="90" t="s">
        <v>16</v>
      </c>
      <c r="C315" s="20"/>
      <c r="D315" s="60">
        <v>170</v>
      </c>
      <c r="E315" s="23" t="s">
        <v>24</v>
      </c>
      <c r="F315" s="60">
        <v>159</v>
      </c>
      <c r="G315" s="23" t="s">
        <v>24</v>
      </c>
      <c r="H315" s="60">
        <v>202</v>
      </c>
      <c r="I315" s="23" t="s">
        <v>24</v>
      </c>
      <c r="J315" s="60">
        <v>156</v>
      </c>
      <c r="K315" s="23" t="s">
        <v>24</v>
      </c>
      <c r="L315" s="60">
        <v>150</v>
      </c>
      <c r="M315" s="23" t="s">
        <v>24</v>
      </c>
      <c r="N315" s="60">
        <v>129</v>
      </c>
      <c r="O315" s="23" t="s">
        <v>24</v>
      </c>
      <c r="P315" s="60">
        <v>125</v>
      </c>
      <c r="Q315" s="23" t="s">
        <v>24</v>
      </c>
      <c r="R315" s="60">
        <v>107</v>
      </c>
      <c r="S315" s="23" t="s">
        <v>24</v>
      </c>
      <c r="T315" s="60">
        <v>146</v>
      </c>
      <c r="U315" s="23" t="s">
        <v>24</v>
      </c>
      <c r="V315" s="60">
        <v>112</v>
      </c>
      <c r="W315" s="23" t="s">
        <v>24</v>
      </c>
      <c r="X315" s="60">
        <v>171</v>
      </c>
      <c r="Y315" s="23" t="s">
        <v>24</v>
      </c>
      <c r="Z315" s="64">
        <v>157</v>
      </c>
      <c r="AA315" s="46" t="s">
        <v>24</v>
      </c>
      <c r="AB315" s="27">
        <f>D315+F315+H315+J315+L315+N315+P315+R315+T315+V315+X315+Z315</f>
        <v>1784</v>
      </c>
      <c r="AC315" s="26"/>
      <c r="AD315" s="29"/>
      <c r="AE315" s="78"/>
      <c r="AF315" s="78"/>
    </row>
    <row r="316" spans="1:32" ht="27.75" customHeight="1" thickBot="1" thickTop="1">
      <c r="A316" s="89"/>
      <c r="B316" s="91"/>
      <c r="C316" s="21" t="s">
        <v>19</v>
      </c>
      <c r="D316" s="65">
        <f>D315-Z288</f>
        <v>49</v>
      </c>
      <c r="E316" s="30">
        <f>D316/Z288</f>
        <v>0.4049586776859504</v>
      </c>
      <c r="F316" s="65">
        <f>F315-D315</f>
        <v>-11</v>
      </c>
      <c r="G316" s="30">
        <f>F316/D315</f>
        <v>-0.06470588235294118</v>
      </c>
      <c r="H316" s="65">
        <f>H315-F315</f>
        <v>43</v>
      </c>
      <c r="I316" s="30">
        <f>H316/F315</f>
        <v>0.27044025157232704</v>
      </c>
      <c r="J316" s="65">
        <f>J315-H315</f>
        <v>-46</v>
      </c>
      <c r="K316" s="30">
        <f>J316/H315</f>
        <v>-0.22772277227722773</v>
      </c>
      <c r="L316" s="65">
        <f>L315-J315</f>
        <v>-6</v>
      </c>
      <c r="M316" s="30">
        <f>L316/J315</f>
        <v>-0.038461538461538464</v>
      </c>
      <c r="N316" s="57">
        <f>N315-L315</f>
        <v>-21</v>
      </c>
      <c r="O316" s="39">
        <f>N316/L315</f>
        <v>-0.14</v>
      </c>
      <c r="P316" s="57">
        <f>P315-N315</f>
        <v>-4</v>
      </c>
      <c r="Q316" s="39">
        <f>P316/N315</f>
        <v>-0.031007751937984496</v>
      </c>
      <c r="R316" s="57">
        <f>R315-P315</f>
        <v>-18</v>
      </c>
      <c r="S316" s="39">
        <f>R316/P315</f>
        <v>-0.144</v>
      </c>
      <c r="T316" s="57">
        <f>T315-R315</f>
        <v>39</v>
      </c>
      <c r="U316" s="39">
        <f>T316/R315</f>
        <v>0.3644859813084112</v>
      </c>
      <c r="V316" s="57">
        <f>V315-T315</f>
        <v>-34</v>
      </c>
      <c r="W316" s="39">
        <f>V316/T315</f>
        <v>-0.2328767123287671</v>
      </c>
      <c r="X316" s="57">
        <f>X315-V315</f>
        <v>59</v>
      </c>
      <c r="Y316" s="39">
        <f>X316/V315</f>
        <v>0.5267857142857143</v>
      </c>
      <c r="Z316" s="62">
        <f>Z315-X315</f>
        <v>-14</v>
      </c>
      <c r="AA316" s="51">
        <f>Z316/X315</f>
        <v>-0.08187134502923976</v>
      </c>
      <c r="AB316" s="73">
        <f>AB315-D315-F315-H315-J315-L315</f>
        <v>947</v>
      </c>
      <c r="AC316" s="83"/>
      <c r="AD316" s="84"/>
      <c r="AE316" s="78"/>
      <c r="AF316" s="78"/>
    </row>
    <row r="317" spans="1:32" ht="27.75" customHeight="1" thickBot="1">
      <c r="A317" s="89"/>
      <c r="B317" s="92"/>
      <c r="C317" s="18" t="s">
        <v>20</v>
      </c>
      <c r="D317" s="58">
        <f>D315-D288</f>
        <v>-24</v>
      </c>
      <c r="E317" s="31">
        <f>D317/D288</f>
        <v>-0.12371134020618557</v>
      </c>
      <c r="F317" s="58">
        <f>F315-F288</f>
        <v>-28</v>
      </c>
      <c r="G317" s="31">
        <f>F317/F288</f>
        <v>-0.1497326203208556</v>
      </c>
      <c r="H317" s="58">
        <f>H315-H288</f>
        <v>32</v>
      </c>
      <c r="I317" s="31">
        <f>H317/H288</f>
        <v>0.18823529411764706</v>
      </c>
      <c r="J317" s="58">
        <f>J315-J288</f>
        <v>-49</v>
      </c>
      <c r="K317" s="31">
        <f>J317/J288</f>
        <v>-0.23902439024390243</v>
      </c>
      <c r="L317" s="58">
        <f>L315-L288</f>
        <v>-46</v>
      </c>
      <c r="M317" s="31">
        <f>L317/L288</f>
        <v>-0.23469387755102042</v>
      </c>
      <c r="N317" s="58">
        <f>N315-N288</f>
        <v>-35</v>
      </c>
      <c r="O317" s="31">
        <f>N317/N288</f>
        <v>-0.21341463414634146</v>
      </c>
      <c r="P317" s="58">
        <f>P315-P288</f>
        <v>-14</v>
      </c>
      <c r="Q317" s="31">
        <f>P317/P288</f>
        <v>-0.10071942446043165</v>
      </c>
      <c r="R317" s="58">
        <f>R315-R288</f>
        <v>-93</v>
      </c>
      <c r="S317" s="31">
        <f>R317/R288</f>
        <v>-0.465</v>
      </c>
      <c r="T317" s="58">
        <f>T315-T288</f>
        <v>-27</v>
      </c>
      <c r="U317" s="31">
        <f>T317/T288</f>
        <v>-0.15606936416184972</v>
      </c>
      <c r="V317" s="58">
        <f>V315-V288</f>
        <v>-76</v>
      </c>
      <c r="W317" s="31">
        <f>V317/V288</f>
        <v>-0.40425531914893614</v>
      </c>
      <c r="X317" s="58">
        <f>X315-X288</f>
        <v>3</v>
      </c>
      <c r="Y317" s="31">
        <f>X317/X288</f>
        <v>0.017857142857142856</v>
      </c>
      <c r="Z317" s="58">
        <f>Z315-Z288</f>
        <v>36</v>
      </c>
      <c r="AA317" s="31">
        <f>Z317/Z288</f>
        <v>0.2975206611570248</v>
      </c>
      <c r="AB317" s="28"/>
      <c r="AC317" s="83"/>
      <c r="AD317" s="3"/>
      <c r="AE317" s="78"/>
      <c r="AF317" s="78"/>
    </row>
    <row r="318" spans="1:32" ht="27.75" customHeight="1" thickBot="1" thickTop="1">
      <c r="A318" s="89" t="s">
        <v>10</v>
      </c>
      <c r="B318" s="90" t="s">
        <v>17</v>
      </c>
      <c r="C318" s="20"/>
      <c r="D318" s="60">
        <v>0</v>
      </c>
      <c r="E318" s="23" t="s">
        <v>24</v>
      </c>
      <c r="F318" s="60">
        <v>0</v>
      </c>
      <c r="G318" s="23" t="s">
        <v>24</v>
      </c>
      <c r="H318" s="60">
        <v>0</v>
      </c>
      <c r="I318" s="23" t="s">
        <v>24</v>
      </c>
      <c r="J318" s="60">
        <v>0</v>
      </c>
      <c r="K318" s="23" t="s">
        <v>24</v>
      </c>
      <c r="L318" s="60">
        <v>0</v>
      </c>
      <c r="M318" s="23" t="s">
        <v>24</v>
      </c>
      <c r="N318" s="60">
        <v>0</v>
      </c>
      <c r="O318" s="23" t="s">
        <v>24</v>
      </c>
      <c r="P318" s="60">
        <v>0</v>
      </c>
      <c r="Q318" s="23" t="s">
        <v>24</v>
      </c>
      <c r="R318" s="60">
        <v>0</v>
      </c>
      <c r="S318" s="23" t="s">
        <v>24</v>
      </c>
      <c r="T318" s="60">
        <v>0</v>
      </c>
      <c r="U318" s="23" t="s">
        <v>24</v>
      </c>
      <c r="V318" s="60">
        <v>0</v>
      </c>
      <c r="W318" s="23" t="s">
        <v>24</v>
      </c>
      <c r="X318" s="60">
        <v>0</v>
      </c>
      <c r="Y318" s="23" t="s">
        <v>24</v>
      </c>
      <c r="Z318" s="64">
        <v>0</v>
      </c>
      <c r="AA318" s="46" t="s">
        <v>24</v>
      </c>
      <c r="AB318" s="27">
        <f>D318+F318+H318+J318+L318+N318+P318+R318+T318+V318+X318</f>
        <v>0</v>
      </c>
      <c r="AC318" s="26"/>
      <c r="AD318" s="29"/>
      <c r="AE318" s="78"/>
      <c r="AF318" s="78"/>
    </row>
    <row r="319" spans="1:32" ht="27.75" customHeight="1" thickBot="1" thickTop="1">
      <c r="A319" s="89"/>
      <c r="B319" s="91"/>
      <c r="C319" s="21" t="s">
        <v>19</v>
      </c>
      <c r="D319" s="65">
        <f>D318-Z291</f>
        <v>0</v>
      </c>
      <c r="E319" s="30"/>
      <c r="F319" s="65">
        <f>F318-D318</f>
        <v>0</v>
      </c>
      <c r="G319" s="30"/>
      <c r="H319" s="65">
        <f>H318-F318</f>
        <v>0</v>
      </c>
      <c r="I319" s="30"/>
      <c r="J319" s="65">
        <f>J318-H318</f>
        <v>0</v>
      </c>
      <c r="K319" s="30"/>
      <c r="L319" s="65">
        <f>L318-J318</f>
        <v>0</v>
      </c>
      <c r="M319" s="30"/>
      <c r="N319" s="57">
        <f>N318-L318</f>
        <v>0</v>
      </c>
      <c r="O319" s="39"/>
      <c r="P319" s="57">
        <f>P318-N318</f>
        <v>0</v>
      </c>
      <c r="Q319" s="39"/>
      <c r="R319" s="57">
        <f>R318-P318</f>
        <v>0</v>
      </c>
      <c r="S319" s="39"/>
      <c r="T319" s="57">
        <f>T318-R318</f>
        <v>0</v>
      </c>
      <c r="U319" s="39"/>
      <c r="V319" s="57">
        <f>V318-T318</f>
        <v>0</v>
      </c>
      <c r="W319" s="39"/>
      <c r="X319" s="57">
        <f>X318-V318</f>
        <v>0</v>
      </c>
      <c r="Y319" s="39"/>
      <c r="Z319" s="62">
        <f>Z318-X318</f>
        <v>0</v>
      </c>
      <c r="AA319" s="62"/>
      <c r="AB319" s="28"/>
      <c r="AC319" s="88"/>
      <c r="AD319" s="84"/>
      <c r="AE319" s="78"/>
      <c r="AF319" s="78"/>
    </row>
    <row r="320" spans="1:32" ht="27.75" customHeight="1" thickBot="1" thickTop="1">
      <c r="A320" s="89"/>
      <c r="B320" s="92"/>
      <c r="C320" s="18" t="s">
        <v>20</v>
      </c>
      <c r="D320" s="58">
        <f>D318-D291</f>
        <v>0</v>
      </c>
      <c r="E320" s="31"/>
      <c r="F320" s="58">
        <f>F318-F291</f>
        <v>0</v>
      </c>
      <c r="G320" s="31"/>
      <c r="H320" s="58">
        <f>H318-H291</f>
        <v>0</v>
      </c>
      <c r="I320" s="31"/>
      <c r="J320" s="58">
        <f>J318-J291</f>
        <v>0</v>
      </c>
      <c r="K320" s="31"/>
      <c r="L320" s="58">
        <f>L318-L291</f>
        <v>0</v>
      </c>
      <c r="M320" s="31"/>
      <c r="N320" s="58">
        <f>N318-N291</f>
        <v>0</v>
      </c>
      <c r="O320" s="31"/>
      <c r="P320" s="58">
        <f>P318-P291</f>
        <v>0</v>
      </c>
      <c r="Q320" s="31"/>
      <c r="R320" s="58">
        <f>R318-R291</f>
        <v>0</v>
      </c>
      <c r="S320" s="31"/>
      <c r="T320" s="58">
        <f>T318-T291</f>
        <v>0</v>
      </c>
      <c r="U320" s="31"/>
      <c r="V320" s="58">
        <f>V318-V291</f>
        <v>0</v>
      </c>
      <c r="W320" s="31"/>
      <c r="X320" s="58">
        <f>X318-X291</f>
        <v>0</v>
      </c>
      <c r="Y320" s="31"/>
      <c r="Z320" s="62">
        <f>Z318-Z291</f>
        <v>0</v>
      </c>
      <c r="AA320" s="62"/>
      <c r="AB320" s="28"/>
      <c r="AC320" s="77"/>
      <c r="AD320" s="3"/>
      <c r="AE320" s="78"/>
      <c r="AF320" s="78"/>
    </row>
    <row r="321" spans="1:32" ht="27.75" customHeight="1" thickBot="1" thickTop="1">
      <c r="A321" s="89" t="s">
        <v>11</v>
      </c>
      <c r="B321" s="90" t="s">
        <v>15</v>
      </c>
      <c r="C321" s="20"/>
      <c r="D321" s="60">
        <v>27</v>
      </c>
      <c r="E321" s="23" t="s">
        <v>24</v>
      </c>
      <c r="F321" s="60">
        <v>21</v>
      </c>
      <c r="G321" s="23" t="s">
        <v>24</v>
      </c>
      <c r="H321" s="60">
        <v>20</v>
      </c>
      <c r="I321" s="23" t="s">
        <v>24</v>
      </c>
      <c r="J321" s="60">
        <v>24</v>
      </c>
      <c r="K321" s="23" t="s">
        <v>24</v>
      </c>
      <c r="L321" s="60">
        <v>31</v>
      </c>
      <c r="M321" s="23" t="s">
        <v>24</v>
      </c>
      <c r="N321" s="60">
        <v>19</v>
      </c>
      <c r="O321" s="23" t="s">
        <v>24</v>
      </c>
      <c r="P321" s="60">
        <v>33</v>
      </c>
      <c r="Q321" s="23" t="s">
        <v>24</v>
      </c>
      <c r="R321" s="60">
        <v>28</v>
      </c>
      <c r="S321" s="23" t="s">
        <v>24</v>
      </c>
      <c r="T321" s="60">
        <v>29</v>
      </c>
      <c r="U321" s="23" t="s">
        <v>24</v>
      </c>
      <c r="V321" s="60">
        <v>36</v>
      </c>
      <c r="W321" s="23" t="s">
        <v>24</v>
      </c>
      <c r="X321" s="60">
        <v>21</v>
      </c>
      <c r="Y321" s="23" t="s">
        <v>24</v>
      </c>
      <c r="Z321" s="64">
        <v>39</v>
      </c>
      <c r="AA321" s="46" t="s">
        <v>24</v>
      </c>
      <c r="AB321" s="27">
        <f>D321+F321+H321+J321+L321+N321+P321+R321+T321+V321+X321+Z321</f>
        <v>328</v>
      </c>
      <c r="AC321" s="26"/>
      <c r="AD321" s="29"/>
      <c r="AE321" s="78"/>
      <c r="AF321" s="78"/>
    </row>
    <row r="322" spans="1:32" ht="27.75" customHeight="1" thickBot="1" thickTop="1">
      <c r="A322" s="89"/>
      <c r="B322" s="91"/>
      <c r="C322" s="21" t="s">
        <v>19</v>
      </c>
      <c r="D322" s="65">
        <f>D321-Z294</f>
        <v>-10</v>
      </c>
      <c r="E322" s="30">
        <f>D322/Z294</f>
        <v>-0.2702702702702703</v>
      </c>
      <c r="F322" s="65">
        <f>F321-D321</f>
        <v>-6</v>
      </c>
      <c r="G322" s="30">
        <f>F322/D321</f>
        <v>-0.2222222222222222</v>
      </c>
      <c r="H322" s="65">
        <f>H321-F321</f>
        <v>-1</v>
      </c>
      <c r="I322" s="30">
        <f>H322/F321</f>
        <v>-0.047619047619047616</v>
      </c>
      <c r="J322" s="65">
        <f>J321-H321</f>
        <v>4</v>
      </c>
      <c r="K322" s="30">
        <f>J322/H321</f>
        <v>0.2</v>
      </c>
      <c r="L322" s="65">
        <f>L321-J321</f>
        <v>7</v>
      </c>
      <c r="M322" s="30">
        <f>L322/J321</f>
        <v>0.2916666666666667</v>
      </c>
      <c r="N322" s="57">
        <f>N321-L321</f>
        <v>-12</v>
      </c>
      <c r="O322" s="39">
        <f>N322/L321</f>
        <v>-0.3870967741935484</v>
      </c>
      <c r="P322" s="57">
        <f>P321-N321</f>
        <v>14</v>
      </c>
      <c r="Q322" s="39">
        <f>P322/N321</f>
        <v>0.7368421052631579</v>
      </c>
      <c r="R322" s="57">
        <f>R321-P321</f>
        <v>-5</v>
      </c>
      <c r="S322" s="39">
        <f>R322/P321</f>
        <v>-0.15151515151515152</v>
      </c>
      <c r="T322" s="57">
        <f>T321-R321</f>
        <v>1</v>
      </c>
      <c r="U322" s="39">
        <f>T322/R321</f>
        <v>0.03571428571428571</v>
      </c>
      <c r="V322" s="57">
        <f>V321-T321</f>
        <v>7</v>
      </c>
      <c r="W322" s="39">
        <f>V322/T321</f>
        <v>0.2413793103448276</v>
      </c>
      <c r="X322" s="57">
        <f>X321-V321</f>
        <v>-15</v>
      </c>
      <c r="Y322" s="39">
        <f>X322/V321</f>
        <v>-0.4166666666666667</v>
      </c>
      <c r="Z322" s="62">
        <f>Z321-X321</f>
        <v>18</v>
      </c>
      <c r="AA322" s="86">
        <f>Z322/X321</f>
        <v>0.8571428571428571</v>
      </c>
      <c r="AB322" s="73">
        <f>AB321-D321-F321-H321-J321-L321</f>
        <v>205</v>
      </c>
      <c r="AC322" s="12"/>
      <c r="AD322" s="84"/>
      <c r="AE322" s="78"/>
      <c r="AF322" s="78"/>
    </row>
    <row r="323" spans="1:32" ht="27.75" customHeight="1" thickBot="1">
      <c r="A323" s="89"/>
      <c r="B323" s="92"/>
      <c r="C323" s="18" t="s">
        <v>20</v>
      </c>
      <c r="D323" s="58">
        <f>D321-D294</f>
        <v>-8</v>
      </c>
      <c r="E323" s="31">
        <f>D323/D294</f>
        <v>-0.22857142857142856</v>
      </c>
      <c r="F323" s="58">
        <f>F321-F294</f>
        <v>-23</v>
      </c>
      <c r="G323" s="31">
        <f>F323/F294</f>
        <v>-0.5227272727272727</v>
      </c>
      <c r="H323" s="58">
        <f>H321-H294</f>
        <v>-30</v>
      </c>
      <c r="I323" s="31">
        <f>H323/H294</f>
        <v>-0.6</v>
      </c>
      <c r="J323" s="58">
        <f>J321-J294</f>
        <v>-9</v>
      </c>
      <c r="K323" s="31">
        <f>J323/J294</f>
        <v>-0.2727272727272727</v>
      </c>
      <c r="L323" s="58">
        <f>L321-L294</f>
        <v>-3</v>
      </c>
      <c r="M323" s="31">
        <f>L323/L294</f>
        <v>-0.08823529411764706</v>
      </c>
      <c r="N323" s="58">
        <f>N321-N294</f>
        <v>-18</v>
      </c>
      <c r="O323" s="31">
        <f>N323/N294</f>
        <v>-0.4864864864864865</v>
      </c>
      <c r="P323" s="58">
        <f>P321-P294</f>
        <v>-1</v>
      </c>
      <c r="Q323" s="31">
        <f>P323/P294</f>
        <v>-0.029411764705882353</v>
      </c>
      <c r="R323" s="58">
        <f>R321-R294</f>
        <v>-18</v>
      </c>
      <c r="S323" s="31">
        <f>R323/R294</f>
        <v>-0.391304347826087</v>
      </c>
      <c r="T323" s="58">
        <f>T321-T294</f>
        <v>-1</v>
      </c>
      <c r="U323" s="31">
        <f>T323/T294</f>
        <v>-0.03333333333333333</v>
      </c>
      <c r="V323" s="58">
        <f>V321-V294</f>
        <v>-3</v>
      </c>
      <c r="W323" s="31">
        <f>V323/V294</f>
        <v>-0.07692307692307693</v>
      </c>
      <c r="X323" s="58">
        <f>X321-X294</f>
        <v>-7</v>
      </c>
      <c r="Y323" s="31">
        <f>X323/X294</f>
        <v>-0.25</v>
      </c>
      <c r="Z323" s="58">
        <f>Z321-Z294</f>
        <v>2</v>
      </c>
      <c r="AA323" s="31">
        <f>Z323/Z294</f>
        <v>0.05405405405405406</v>
      </c>
      <c r="AB323" s="87"/>
      <c r="AC323" s="79"/>
      <c r="AD323" s="78"/>
      <c r="AE323" s="78"/>
      <c r="AF323" s="78"/>
    </row>
    <row r="324" spans="1:32" ht="27.75" customHeight="1" thickBot="1">
      <c r="A324" s="99" t="s">
        <v>12</v>
      </c>
      <c r="B324" s="125"/>
      <c r="C324" s="125"/>
      <c r="D324" s="125"/>
      <c r="E324" s="125"/>
      <c r="F324" s="125"/>
      <c r="G324" s="125"/>
      <c r="H324" s="125"/>
      <c r="I324" s="125"/>
      <c r="J324" s="125"/>
      <c r="K324" s="125"/>
      <c r="L324" s="125"/>
      <c r="M324" s="125"/>
      <c r="N324" s="125"/>
      <c r="O324" s="125"/>
      <c r="P324" s="125"/>
      <c r="Q324" s="125"/>
      <c r="R324" s="125"/>
      <c r="S324" s="125"/>
      <c r="T324" s="125"/>
      <c r="U324" s="125"/>
      <c r="V324" s="125"/>
      <c r="W324" s="125"/>
      <c r="X324" s="125"/>
      <c r="Y324" s="125"/>
      <c r="Z324" s="125"/>
      <c r="AA324" s="125"/>
      <c r="AB324" s="87"/>
      <c r="AC324" s="79"/>
      <c r="AD324" s="78"/>
      <c r="AE324" s="78"/>
      <c r="AF324" s="78"/>
    </row>
    <row r="325" spans="1:32" ht="27.75" customHeight="1" thickBot="1">
      <c r="A325" s="89" t="s">
        <v>13</v>
      </c>
      <c r="B325" s="90" t="s">
        <v>14</v>
      </c>
      <c r="C325" s="5"/>
      <c r="D325" s="60">
        <v>223</v>
      </c>
      <c r="E325" s="23" t="s">
        <v>24</v>
      </c>
      <c r="F325" s="60">
        <v>159</v>
      </c>
      <c r="G325" s="23" t="s">
        <v>24</v>
      </c>
      <c r="H325" s="60">
        <v>96</v>
      </c>
      <c r="I325" s="23" t="s">
        <v>24</v>
      </c>
      <c r="J325" s="60">
        <v>103</v>
      </c>
      <c r="K325" s="23" t="s">
        <v>24</v>
      </c>
      <c r="L325" s="60">
        <v>105</v>
      </c>
      <c r="M325" s="23" t="s">
        <v>24</v>
      </c>
      <c r="N325" s="60">
        <v>69</v>
      </c>
      <c r="O325" s="23" t="s">
        <v>24</v>
      </c>
      <c r="P325" s="60">
        <v>76</v>
      </c>
      <c r="Q325" s="23" t="s">
        <v>24</v>
      </c>
      <c r="R325" s="60">
        <v>76</v>
      </c>
      <c r="S325" s="23" t="s">
        <v>24</v>
      </c>
      <c r="T325" s="60">
        <v>71</v>
      </c>
      <c r="U325" s="23" t="s">
        <v>24</v>
      </c>
      <c r="V325" s="60">
        <v>70</v>
      </c>
      <c r="W325" s="23" t="s">
        <v>24</v>
      </c>
      <c r="X325" s="60">
        <v>65</v>
      </c>
      <c r="Y325" s="23" t="s">
        <v>24</v>
      </c>
      <c r="Z325" s="69">
        <v>87</v>
      </c>
      <c r="AA325" s="70" t="s">
        <v>24</v>
      </c>
      <c r="AB325" s="87"/>
      <c r="AC325" s="79"/>
      <c r="AD325" s="78"/>
      <c r="AE325" s="78"/>
      <c r="AF325" s="78"/>
    </row>
    <row r="326" spans="1:32" ht="27.75" customHeight="1" thickBot="1" thickTop="1">
      <c r="A326" s="89"/>
      <c r="B326" s="91"/>
      <c r="C326" s="21" t="s">
        <v>19</v>
      </c>
      <c r="D326" s="65">
        <f>D325-Z298</f>
        <v>57</v>
      </c>
      <c r="E326" s="30">
        <f>D326/Z298</f>
        <v>0.3433734939759036</v>
      </c>
      <c r="F326" s="65">
        <f>F325-D325</f>
        <v>-64</v>
      </c>
      <c r="G326" s="30">
        <f>F326/D325</f>
        <v>-0.28699551569506726</v>
      </c>
      <c r="H326" s="65">
        <f>H325-F325</f>
        <v>-63</v>
      </c>
      <c r="I326" s="30">
        <f>H326/F325</f>
        <v>-0.39622641509433965</v>
      </c>
      <c r="J326" s="65">
        <f>J325-H325</f>
        <v>7</v>
      </c>
      <c r="K326" s="30">
        <f>J326/H325</f>
        <v>0.07291666666666667</v>
      </c>
      <c r="L326" s="65">
        <f>L325-J325</f>
        <v>2</v>
      </c>
      <c r="M326" s="30">
        <f>L326/J325</f>
        <v>0.019417475728155338</v>
      </c>
      <c r="N326" s="57">
        <f>N325-L325</f>
        <v>-36</v>
      </c>
      <c r="O326" s="39">
        <f>N326/L325</f>
        <v>-0.34285714285714286</v>
      </c>
      <c r="P326" s="57">
        <f>P325-N325</f>
        <v>7</v>
      </c>
      <c r="Q326" s="39">
        <f>P326/N325</f>
        <v>0.10144927536231885</v>
      </c>
      <c r="R326" s="57">
        <f>R325-P325</f>
        <v>0</v>
      </c>
      <c r="S326" s="39">
        <f>R326/P325</f>
        <v>0</v>
      </c>
      <c r="T326" s="57">
        <f>T325-R325</f>
        <v>-5</v>
      </c>
      <c r="U326" s="39">
        <f>T326/R325</f>
        <v>-0.06578947368421052</v>
      </c>
      <c r="V326" s="57">
        <f>V325-T325</f>
        <v>-1</v>
      </c>
      <c r="W326" s="39">
        <f>V326/T325</f>
        <v>-0.014084507042253521</v>
      </c>
      <c r="X326" s="57">
        <f>X325-V325</f>
        <v>-5</v>
      </c>
      <c r="Y326" s="39">
        <f>X326/V325</f>
        <v>-0.07142857142857142</v>
      </c>
      <c r="Z326" s="62">
        <f>Z325-X325</f>
        <v>22</v>
      </c>
      <c r="AA326" s="86">
        <f>Z326/X325</f>
        <v>0.3384615384615385</v>
      </c>
      <c r="AB326" s="87"/>
      <c r="AC326" s="79"/>
      <c r="AD326" s="78"/>
      <c r="AE326" s="78"/>
      <c r="AF326" s="78"/>
    </row>
    <row r="327" spans="1:32" ht="27.75" customHeight="1" thickBot="1">
      <c r="A327" s="89"/>
      <c r="B327" s="92"/>
      <c r="C327" s="18" t="s">
        <v>20</v>
      </c>
      <c r="D327" s="58">
        <f>D325-D298</f>
        <v>-110</v>
      </c>
      <c r="E327" s="31">
        <f>D327/D298</f>
        <v>-0.3303303303303303</v>
      </c>
      <c r="F327" s="58">
        <f>F325-F298</f>
        <v>-121</v>
      </c>
      <c r="G327" s="31">
        <f>F327/F298</f>
        <v>-0.43214285714285716</v>
      </c>
      <c r="H327" s="58">
        <f>H325-H298</f>
        <v>-145</v>
      </c>
      <c r="I327" s="31">
        <f>H327/H298</f>
        <v>-0.6016597510373444</v>
      </c>
      <c r="J327" s="58">
        <f>J325-J298</f>
        <v>-80</v>
      </c>
      <c r="K327" s="31">
        <f>J327/J298</f>
        <v>-0.4371584699453552</v>
      </c>
      <c r="L327" s="58">
        <f>L325-L298</f>
        <v>-62</v>
      </c>
      <c r="M327" s="31">
        <f>L327/L298</f>
        <v>-0.3712574850299401</v>
      </c>
      <c r="N327" s="58">
        <f>N325-N298</f>
        <v>-81</v>
      </c>
      <c r="O327" s="31">
        <f>N327/N298</f>
        <v>-0.54</v>
      </c>
      <c r="P327" s="58">
        <f>P325-P298</f>
        <v>-65</v>
      </c>
      <c r="Q327" s="31">
        <f>P327/P298</f>
        <v>-0.46099290780141844</v>
      </c>
      <c r="R327" s="58">
        <f>R325-R298</f>
        <v>-61</v>
      </c>
      <c r="S327" s="31">
        <f>R327/R298</f>
        <v>-0.44525547445255476</v>
      </c>
      <c r="T327" s="58">
        <f>T325-T298</f>
        <v>-83</v>
      </c>
      <c r="U327" s="31">
        <f>T327/T298</f>
        <v>-0.538961038961039</v>
      </c>
      <c r="V327" s="58">
        <f>V325-V298</f>
        <v>-83</v>
      </c>
      <c r="W327" s="31">
        <f>V327/V298</f>
        <v>-0.5424836601307189</v>
      </c>
      <c r="X327" s="58">
        <f>X325-X298</f>
        <v>-82</v>
      </c>
      <c r="Y327" s="31">
        <f>X327/X298</f>
        <v>-0.5578231292517006</v>
      </c>
      <c r="Z327" s="58">
        <f>Z325-Z298</f>
        <v>-79</v>
      </c>
      <c r="AA327" s="31">
        <f>Z327/Z298</f>
        <v>-0.4759036144578313</v>
      </c>
      <c r="AB327" s="87"/>
      <c r="AC327" s="79"/>
      <c r="AD327" s="78"/>
      <c r="AE327" s="78"/>
      <c r="AF327" s="78"/>
    </row>
    <row r="328" spans="1:32" ht="12.75">
      <c r="A328" s="78"/>
      <c r="B328" s="78"/>
      <c r="C328" s="78"/>
      <c r="D328" s="78"/>
      <c r="E328" s="78"/>
      <c r="F328" s="78"/>
      <c r="G328" s="78"/>
      <c r="H328" s="78"/>
      <c r="I328" s="78"/>
      <c r="J328" s="78"/>
      <c r="K328" s="78"/>
      <c r="L328" s="78"/>
      <c r="M328" s="78"/>
      <c r="N328" s="78"/>
      <c r="O328" s="78"/>
      <c r="P328" s="78"/>
      <c r="Q328" s="78"/>
      <c r="R328" s="78"/>
      <c r="S328" s="78"/>
      <c r="T328" s="78"/>
      <c r="U328" s="78"/>
      <c r="V328" s="78"/>
      <c r="W328" s="78"/>
      <c r="X328" s="78"/>
      <c r="Y328" s="78"/>
      <c r="Z328" s="78"/>
      <c r="AA328" s="78"/>
      <c r="AB328" s="78"/>
      <c r="AC328" s="78"/>
      <c r="AD328" s="78"/>
      <c r="AE328" s="78"/>
      <c r="AF328" s="78"/>
    </row>
    <row r="329" spans="1:32" ht="13.5" thickBot="1">
      <c r="A329" s="78"/>
      <c r="B329" s="78"/>
      <c r="C329" s="78"/>
      <c r="D329" s="78"/>
      <c r="E329" s="78"/>
      <c r="F329" s="78"/>
      <c r="G329" s="78"/>
      <c r="H329" s="78"/>
      <c r="I329" s="78"/>
      <c r="J329" s="78"/>
      <c r="K329" s="78"/>
      <c r="L329" s="78"/>
      <c r="M329" s="78"/>
      <c r="N329" s="78"/>
      <c r="O329" s="78"/>
      <c r="P329" s="78"/>
      <c r="Q329" s="78"/>
      <c r="R329" s="78"/>
      <c r="S329" s="78"/>
      <c r="T329" s="78"/>
      <c r="U329" s="78"/>
      <c r="V329" s="78"/>
      <c r="W329" s="78"/>
      <c r="X329" s="78"/>
      <c r="Y329" s="78"/>
      <c r="Z329" s="78"/>
      <c r="AA329" s="78"/>
      <c r="AB329" s="78"/>
      <c r="AC329" s="78"/>
      <c r="AD329" s="78"/>
      <c r="AE329" s="78"/>
      <c r="AF329" s="78"/>
    </row>
    <row r="330" spans="1:32" ht="28.5" customHeight="1" thickBot="1" thickTop="1">
      <c r="A330" s="107" t="s">
        <v>64</v>
      </c>
      <c r="B330" s="107"/>
      <c r="C330" s="107"/>
      <c r="D330" s="107"/>
      <c r="E330" s="107"/>
      <c r="F330" s="107"/>
      <c r="G330" s="107"/>
      <c r="H330" s="107"/>
      <c r="I330" s="107"/>
      <c r="J330" s="107"/>
      <c r="K330" s="107"/>
      <c r="L330" s="108"/>
      <c r="M330" s="108"/>
      <c r="N330" s="108"/>
      <c r="O330" s="108"/>
      <c r="P330" s="108"/>
      <c r="Q330" s="108"/>
      <c r="R330" s="108"/>
      <c r="S330" s="108"/>
      <c r="T330" s="108"/>
      <c r="U330" s="108"/>
      <c r="V330" s="108"/>
      <c r="W330" s="108"/>
      <c r="X330" s="108"/>
      <c r="Y330" s="108"/>
      <c r="Z330" s="108"/>
      <c r="AA330" s="108"/>
      <c r="AB330" s="108"/>
      <c r="AC330" s="108"/>
      <c r="AD330" s="108"/>
      <c r="AE330" s="78"/>
      <c r="AF330" s="78"/>
    </row>
    <row r="331" spans="4:32" ht="18.75" customHeight="1" thickBot="1" thickTop="1">
      <c r="D331" s="85"/>
      <c r="F331" s="6"/>
      <c r="H331" s="6"/>
      <c r="J331" s="6"/>
      <c r="L331" s="6"/>
      <c r="N331" s="6"/>
      <c r="AE331" s="78"/>
      <c r="AF331" s="78"/>
    </row>
    <row r="332" spans="1:32" ht="32.25" customHeight="1" thickBot="1">
      <c r="A332" s="89" t="s">
        <v>0</v>
      </c>
      <c r="B332" s="109" t="s">
        <v>1</v>
      </c>
      <c r="C332" s="111"/>
      <c r="D332" s="93" t="s">
        <v>63</v>
      </c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  <c r="Q332" s="94"/>
      <c r="R332" s="94"/>
      <c r="S332" s="94"/>
      <c r="T332" s="94"/>
      <c r="U332" s="94"/>
      <c r="V332" s="94"/>
      <c r="W332" s="94"/>
      <c r="X332" s="94"/>
      <c r="Y332" s="94"/>
      <c r="Z332" s="94"/>
      <c r="AA332" s="112"/>
      <c r="AB332" s="113" t="s">
        <v>21</v>
      </c>
      <c r="AC332" s="116" t="s">
        <v>22</v>
      </c>
      <c r="AD332" s="117"/>
      <c r="AE332" s="78"/>
      <c r="AF332" s="78"/>
    </row>
    <row r="333" spans="1:32" ht="24.75" customHeight="1" thickBot="1" thickTop="1">
      <c r="A333" s="89"/>
      <c r="B333" s="110"/>
      <c r="C333" s="89"/>
      <c r="D333" s="95" t="s">
        <v>4</v>
      </c>
      <c r="E333" s="96"/>
      <c r="F333" s="95" t="s">
        <v>5</v>
      </c>
      <c r="G333" s="96"/>
      <c r="H333" s="95" t="s">
        <v>25</v>
      </c>
      <c r="I333" s="96"/>
      <c r="J333" s="95" t="s">
        <v>26</v>
      </c>
      <c r="K333" s="96"/>
      <c r="L333" s="95" t="s">
        <v>27</v>
      </c>
      <c r="M333" s="96"/>
      <c r="N333" s="95" t="s">
        <v>28</v>
      </c>
      <c r="O333" s="96"/>
      <c r="P333" s="95" t="s">
        <v>29</v>
      </c>
      <c r="Q333" s="96"/>
      <c r="R333" s="95" t="s">
        <v>31</v>
      </c>
      <c r="S333" s="96"/>
      <c r="T333" s="95" t="s">
        <v>32</v>
      </c>
      <c r="U333" s="96"/>
      <c r="V333" s="95" t="s">
        <v>33</v>
      </c>
      <c r="W333" s="96"/>
      <c r="X333" s="95" t="s">
        <v>34</v>
      </c>
      <c r="Y333" s="96"/>
      <c r="Z333" s="97" t="s">
        <v>35</v>
      </c>
      <c r="AA333" s="98"/>
      <c r="AB333" s="114"/>
      <c r="AC333" s="118"/>
      <c r="AD333" s="119"/>
      <c r="AE333" s="78"/>
      <c r="AF333" s="78"/>
    </row>
    <row r="334" spans="1:32" ht="24" customHeight="1" thickBot="1" thickTop="1">
      <c r="A334" s="2"/>
      <c r="B334" s="1"/>
      <c r="C334" s="99" t="s">
        <v>30</v>
      </c>
      <c r="D334" s="100"/>
      <c r="E334" s="100"/>
      <c r="F334" s="100"/>
      <c r="G334" s="100"/>
      <c r="H334" s="100"/>
      <c r="I334" s="100"/>
      <c r="J334" s="100"/>
      <c r="K334" s="100"/>
      <c r="L334" s="100"/>
      <c r="M334" s="100"/>
      <c r="N334" s="100"/>
      <c r="O334" s="100"/>
      <c r="P334" s="100"/>
      <c r="Q334" s="100"/>
      <c r="R334" s="100"/>
      <c r="S334" s="100"/>
      <c r="T334" s="100"/>
      <c r="U334" s="100"/>
      <c r="V334" s="100"/>
      <c r="W334" s="100"/>
      <c r="X334" s="100"/>
      <c r="Y334" s="100"/>
      <c r="Z334" s="100"/>
      <c r="AA334" s="101"/>
      <c r="AB334" s="115"/>
      <c r="AC334" s="24" t="s">
        <v>23</v>
      </c>
      <c r="AD334" s="25" t="s">
        <v>24</v>
      </c>
      <c r="AE334" s="78"/>
      <c r="AF334" s="78"/>
    </row>
    <row r="335" spans="1:32" ht="13.5" thickBot="1">
      <c r="A335" s="3"/>
      <c r="B335" s="3"/>
      <c r="C335" s="3"/>
      <c r="D335" s="6"/>
      <c r="E335" s="3"/>
      <c r="F335" s="3"/>
      <c r="G335" s="3"/>
      <c r="H335" s="3"/>
      <c r="I335" s="3"/>
      <c r="J335" s="3"/>
      <c r="K335" s="3"/>
      <c r="L335" s="3"/>
      <c r="M335" s="3"/>
      <c r="N335" s="6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102"/>
      <c r="AC335" s="103"/>
      <c r="AD335" s="104"/>
      <c r="AE335" s="78"/>
      <c r="AF335" s="78"/>
    </row>
    <row r="336" spans="1:32" ht="27.75" customHeight="1" thickBot="1" thickTop="1">
      <c r="A336" s="89" t="s">
        <v>6</v>
      </c>
      <c r="B336" s="90" t="s">
        <v>7</v>
      </c>
      <c r="C336" s="7"/>
      <c r="D336" s="56">
        <v>6910</v>
      </c>
      <c r="E336" s="22" t="s">
        <v>24</v>
      </c>
      <c r="F336" s="56">
        <v>6723</v>
      </c>
      <c r="G336" s="22" t="s">
        <v>24</v>
      </c>
      <c r="H336" s="56">
        <v>6649</v>
      </c>
      <c r="I336" s="22" t="s">
        <v>24</v>
      </c>
      <c r="J336" s="56">
        <v>6785</v>
      </c>
      <c r="K336" s="22" t="s">
        <v>24</v>
      </c>
      <c r="L336" s="56">
        <v>6847</v>
      </c>
      <c r="M336" s="22" t="s">
        <v>24</v>
      </c>
      <c r="N336" s="56">
        <v>6988</v>
      </c>
      <c r="O336" s="22" t="s">
        <v>24</v>
      </c>
      <c r="P336" s="56">
        <v>7122</v>
      </c>
      <c r="Q336" s="22" t="s">
        <v>24</v>
      </c>
      <c r="R336" s="56">
        <v>7024</v>
      </c>
      <c r="S336" s="22" t="s">
        <v>24</v>
      </c>
      <c r="T336" s="56"/>
      <c r="U336" s="22"/>
      <c r="V336" s="56"/>
      <c r="W336" s="22"/>
      <c r="X336" s="56"/>
      <c r="Y336" s="22"/>
      <c r="Z336" s="61"/>
      <c r="AA336" s="46"/>
      <c r="AB336" s="105"/>
      <c r="AC336" s="106"/>
      <c r="AD336" s="54"/>
      <c r="AE336" s="78"/>
      <c r="AF336" s="78"/>
    </row>
    <row r="337" spans="1:32" ht="27.75" customHeight="1" thickBot="1" thickTop="1">
      <c r="A337" s="89"/>
      <c r="B337" s="91"/>
      <c r="C337" s="17" t="s">
        <v>19</v>
      </c>
      <c r="D337" s="65">
        <f>D336-Z309</f>
        <v>-35</v>
      </c>
      <c r="E337" s="30">
        <f>D337/Z309</f>
        <v>-0.005039596832253419</v>
      </c>
      <c r="F337" s="65">
        <f>F336-D336</f>
        <v>-187</v>
      </c>
      <c r="G337" s="30">
        <f>F337/D336</f>
        <v>-0.027062228654124457</v>
      </c>
      <c r="H337" s="65">
        <f>H336-F336</f>
        <v>-74</v>
      </c>
      <c r="I337" s="30">
        <f>H337/F336</f>
        <v>-0.011006990926669642</v>
      </c>
      <c r="J337" s="65">
        <f>J336-H336</f>
        <v>136</v>
      </c>
      <c r="K337" s="30">
        <f>J337/H336</f>
        <v>0.02045420363964506</v>
      </c>
      <c r="L337" s="65">
        <f>L336-J336</f>
        <v>62</v>
      </c>
      <c r="M337" s="30">
        <f>L337/J336</f>
        <v>0.00913780397936625</v>
      </c>
      <c r="N337" s="57">
        <f>N336-L336</f>
        <v>141</v>
      </c>
      <c r="O337" s="39">
        <f>N337/L336</f>
        <v>0.02059296042062217</v>
      </c>
      <c r="P337" s="57">
        <f>P336-N336</f>
        <v>134</v>
      </c>
      <c r="Q337" s="39">
        <f>P337/N336</f>
        <v>0.01917572982255295</v>
      </c>
      <c r="R337" s="57">
        <f>R336-P336</f>
        <v>-98</v>
      </c>
      <c r="S337" s="39">
        <f>R337/P336</f>
        <v>-0.013760179724796406</v>
      </c>
      <c r="T337" s="57"/>
      <c r="U337" s="39"/>
      <c r="V337" s="57"/>
      <c r="W337" s="39"/>
      <c r="X337" s="57"/>
      <c r="Y337" s="39"/>
      <c r="Z337" s="62"/>
      <c r="AA337" s="51"/>
      <c r="AB337" s="87"/>
      <c r="AC337" s="79"/>
      <c r="AD337" s="78"/>
      <c r="AE337" s="78"/>
      <c r="AF337" s="78"/>
    </row>
    <row r="338" spans="1:32" ht="27.75" customHeight="1" thickBot="1">
      <c r="A338" s="89"/>
      <c r="B338" s="92"/>
      <c r="C338" s="18" t="s">
        <v>20</v>
      </c>
      <c r="D338" s="58">
        <f>D336-D309</f>
        <v>-2087</v>
      </c>
      <c r="E338" s="31">
        <f>D338/D309</f>
        <v>-0.23196621095920864</v>
      </c>
      <c r="F338" s="58">
        <f>F336-F309</f>
        <v>-2013</v>
      </c>
      <c r="G338" s="31">
        <f>F338/F309</f>
        <v>-0.23042582417582416</v>
      </c>
      <c r="H338" s="58">
        <f>H336-H309</f>
        <v>-1781</v>
      </c>
      <c r="I338" s="31">
        <f>H338/H309</f>
        <v>-0.21126927639383156</v>
      </c>
      <c r="J338" s="58">
        <f>J336-J309</f>
        <v>-1331</v>
      </c>
      <c r="K338" s="31">
        <f>J338/J309</f>
        <v>-0.16399704287826516</v>
      </c>
      <c r="L338" s="58">
        <f>L336-L309</f>
        <v>-951</v>
      </c>
      <c r="M338" s="31">
        <f>L338/L309</f>
        <v>-0.1219543472685304</v>
      </c>
      <c r="N338" s="58">
        <f>N336-N309</f>
        <v>-672</v>
      </c>
      <c r="O338" s="31">
        <f>N338/N309</f>
        <v>-0.08772845953002611</v>
      </c>
      <c r="P338" s="58">
        <f>P336-P309</f>
        <v>-439</v>
      </c>
      <c r="Q338" s="31">
        <f>P338/P309</f>
        <v>-0.058061103028699906</v>
      </c>
      <c r="R338" s="58">
        <f>R336-R309</f>
        <v>-381</v>
      </c>
      <c r="S338" s="31">
        <f>R338/R309</f>
        <v>-0.05145172180958812</v>
      </c>
      <c r="T338" s="58"/>
      <c r="U338" s="31"/>
      <c r="V338" s="58"/>
      <c r="W338" s="31"/>
      <c r="X338" s="58"/>
      <c r="Y338" s="31"/>
      <c r="Z338" s="58"/>
      <c r="AA338" s="31"/>
      <c r="AB338" s="87"/>
      <c r="AC338" s="40"/>
      <c r="AD338" s="78"/>
      <c r="AE338" s="78"/>
      <c r="AF338" s="78"/>
    </row>
    <row r="339" spans="1:32" ht="27.75" customHeight="1" thickBot="1" thickTop="1">
      <c r="A339" s="89" t="s">
        <v>8</v>
      </c>
      <c r="B339" s="90" t="s">
        <v>18</v>
      </c>
      <c r="C339" s="19"/>
      <c r="D339" s="59">
        <v>231</v>
      </c>
      <c r="E339" s="23" t="s">
        <v>24</v>
      </c>
      <c r="F339" s="59">
        <v>171</v>
      </c>
      <c r="G339" s="23" t="s">
        <v>24</v>
      </c>
      <c r="H339" s="59">
        <v>141</v>
      </c>
      <c r="I339" s="23" t="s">
        <v>24</v>
      </c>
      <c r="J339" s="59">
        <v>194</v>
      </c>
      <c r="K339" s="23" t="s">
        <v>24</v>
      </c>
      <c r="L339" s="59">
        <v>179</v>
      </c>
      <c r="M339" s="23" t="s">
        <v>24</v>
      </c>
      <c r="N339" s="59">
        <v>380</v>
      </c>
      <c r="O339" s="23" t="s">
        <v>24</v>
      </c>
      <c r="P339" s="59">
        <v>335</v>
      </c>
      <c r="Q339" s="23" t="s">
        <v>24</v>
      </c>
      <c r="R339" s="59">
        <v>220</v>
      </c>
      <c r="S339" s="23" t="s">
        <v>24</v>
      </c>
      <c r="T339" s="59"/>
      <c r="U339" s="23"/>
      <c r="V339" s="59"/>
      <c r="W339" s="23"/>
      <c r="X339" s="59"/>
      <c r="Y339" s="23"/>
      <c r="Z339" s="63"/>
      <c r="AA339" s="46"/>
      <c r="AB339" s="27">
        <f>D339+F339+H339+J339+L339+N339+P339+R339+T339+V339+X339+Z339</f>
        <v>1851</v>
      </c>
      <c r="AC339" s="26"/>
      <c r="AD339" s="29"/>
      <c r="AE339" s="78"/>
      <c r="AF339" s="78"/>
    </row>
    <row r="340" spans="1:32" ht="27.75" customHeight="1" thickBot="1" thickTop="1">
      <c r="A340" s="89"/>
      <c r="B340" s="91"/>
      <c r="C340" s="17" t="s">
        <v>19</v>
      </c>
      <c r="D340" s="65">
        <f>D339-Z312</f>
        <v>-5</v>
      </c>
      <c r="E340" s="30">
        <f>D340/Z312</f>
        <v>-0.0211864406779661</v>
      </c>
      <c r="F340" s="65">
        <f>F339-D339</f>
        <v>-60</v>
      </c>
      <c r="G340" s="30">
        <f>F340/D339</f>
        <v>-0.2597402597402597</v>
      </c>
      <c r="H340" s="65">
        <f>H339-F339</f>
        <v>-30</v>
      </c>
      <c r="I340" s="30">
        <f>H340/F339</f>
        <v>-0.17543859649122806</v>
      </c>
      <c r="J340" s="65">
        <f>J339-H339</f>
        <v>53</v>
      </c>
      <c r="K340" s="30">
        <f>J340/H339</f>
        <v>0.375886524822695</v>
      </c>
      <c r="L340" s="65">
        <f>L339-J339</f>
        <v>-15</v>
      </c>
      <c r="M340" s="30">
        <f>L340/J339</f>
        <v>-0.07731958762886598</v>
      </c>
      <c r="N340" s="57">
        <f>N339-L339</f>
        <v>201</v>
      </c>
      <c r="O340" s="39">
        <f>N340/L339</f>
        <v>1.1229050279329609</v>
      </c>
      <c r="P340" s="57">
        <f>P339-N339</f>
        <v>-45</v>
      </c>
      <c r="Q340" s="39">
        <f>P340/N339</f>
        <v>-0.11842105263157894</v>
      </c>
      <c r="R340" s="57">
        <f>R339-P339</f>
        <v>-115</v>
      </c>
      <c r="S340" s="39">
        <f>R340/P339</f>
        <v>-0.34328358208955223</v>
      </c>
      <c r="T340" s="57"/>
      <c r="U340" s="39"/>
      <c r="V340" s="57"/>
      <c r="W340" s="39"/>
      <c r="X340" s="57"/>
      <c r="Y340" s="39"/>
      <c r="Z340" s="62"/>
      <c r="AA340" s="51"/>
      <c r="AB340" s="73"/>
      <c r="AC340" s="83"/>
      <c r="AD340" s="84"/>
      <c r="AE340" s="78"/>
      <c r="AF340" s="78"/>
    </row>
    <row r="341" spans="1:32" ht="27.75" customHeight="1" thickBot="1">
      <c r="A341" s="89"/>
      <c r="B341" s="92"/>
      <c r="C341" s="18" t="s">
        <v>20</v>
      </c>
      <c r="D341" s="58">
        <f>D339-D312</f>
        <v>-66</v>
      </c>
      <c r="E341" s="31">
        <f>D341/D312</f>
        <v>-0.2222222222222222</v>
      </c>
      <c r="F341" s="58">
        <f>F339-F312</f>
        <v>-16</v>
      </c>
      <c r="G341" s="31">
        <f>F341/F312</f>
        <v>-0.0855614973262032</v>
      </c>
      <c r="H341" s="58">
        <f>H339-H312</f>
        <v>-45</v>
      </c>
      <c r="I341" s="31">
        <f>H341/H312</f>
        <v>-0.24193548387096775</v>
      </c>
      <c r="J341" s="58">
        <f>J339-J312</f>
        <v>38</v>
      </c>
      <c r="K341" s="31">
        <f>J341/J312</f>
        <v>0.24358974358974358</v>
      </c>
      <c r="L341" s="58">
        <f>L339-L312</f>
        <v>24</v>
      </c>
      <c r="M341" s="31">
        <f>L341/L312</f>
        <v>0.15483870967741936</v>
      </c>
      <c r="N341" s="58">
        <f>N339-N312</f>
        <v>149</v>
      </c>
      <c r="O341" s="31">
        <f>N341/N312</f>
        <v>0.645021645021645</v>
      </c>
      <c r="P341" s="58">
        <f>P339-P312</f>
        <v>67</v>
      </c>
      <c r="Q341" s="31">
        <f>P341/P312</f>
        <v>0.25</v>
      </c>
      <c r="R341" s="58">
        <f>R339-R312</f>
        <v>52</v>
      </c>
      <c r="S341" s="31">
        <f>R341/R312</f>
        <v>0.30952380952380953</v>
      </c>
      <c r="T341" s="58"/>
      <c r="U341" s="31"/>
      <c r="V341" s="58"/>
      <c r="W341" s="31"/>
      <c r="X341" s="58"/>
      <c r="Y341" s="31"/>
      <c r="Z341" s="58"/>
      <c r="AA341" s="31"/>
      <c r="AB341" s="28"/>
      <c r="AC341" s="77"/>
      <c r="AD341" s="3"/>
      <c r="AE341" s="78"/>
      <c r="AF341" s="78"/>
    </row>
    <row r="342" spans="1:32" ht="27.75" customHeight="1" thickBot="1" thickTop="1">
      <c r="A342" s="89" t="s">
        <v>9</v>
      </c>
      <c r="B342" s="90" t="s">
        <v>16</v>
      </c>
      <c r="C342" s="20"/>
      <c r="D342" s="60">
        <v>116</v>
      </c>
      <c r="E342" s="23" t="s">
        <v>24</v>
      </c>
      <c r="F342" s="60">
        <v>128</v>
      </c>
      <c r="G342" s="23" t="s">
        <v>24</v>
      </c>
      <c r="H342" s="60">
        <v>120</v>
      </c>
      <c r="I342" s="23" t="s">
        <v>24</v>
      </c>
      <c r="J342" s="60">
        <v>35</v>
      </c>
      <c r="K342" s="23" t="s">
        <v>24</v>
      </c>
      <c r="L342" s="60">
        <v>82</v>
      </c>
      <c r="M342" s="23" t="s">
        <v>24</v>
      </c>
      <c r="N342" s="60">
        <v>122</v>
      </c>
      <c r="O342" s="23" t="s">
        <v>24</v>
      </c>
      <c r="P342" s="60">
        <v>90</v>
      </c>
      <c r="Q342" s="23" t="s">
        <v>24</v>
      </c>
      <c r="R342" s="60">
        <v>117</v>
      </c>
      <c r="S342" s="23" t="s">
        <v>24</v>
      </c>
      <c r="T342" s="60"/>
      <c r="U342" s="23"/>
      <c r="V342" s="60"/>
      <c r="W342" s="23"/>
      <c r="X342" s="60"/>
      <c r="Y342" s="23"/>
      <c r="Z342" s="64"/>
      <c r="AA342" s="46"/>
      <c r="AB342" s="27">
        <f>D342+F342+H342+J342+L342+N342+P342+R342+T342+V342+X342+Z342</f>
        <v>810</v>
      </c>
      <c r="AC342" s="26"/>
      <c r="AD342" s="29"/>
      <c r="AE342" s="78"/>
      <c r="AF342" s="78"/>
    </row>
    <row r="343" spans="1:32" ht="27.75" customHeight="1" thickBot="1" thickTop="1">
      <c r="A343" s="89"/>
      <c r="B343" s="91"/>
      <c r="C343" s="21" t="s">
        <v>19</v>
      </c>
      <c r="D343" s="65">
        <f>D342-Z315</f>
        <v>-41</v>
      </c>
      <c r="E343" s="30">
        <f>D343/Z315</f>
        <v>-0.2611464968152866</v>
      </c>
      <c r="F343" s="65">
        <f>F342-D342</f>
        <v>12</v>
      </c>
      <c r="G343" s="30">
        <f>F343/D342</f>
        <v>0.10344827586206896</v>
      </c>
      <c r="H343" s="65">
        <f>H342-F342</f>
        <v>-8</v>
      </c>
      <c r="I343" s="30">
        <f>H343/F342</f>
        <v>-0.0625</v>
      </c>
      <c r="J343" s="65">
        <f>J342-H342</f>
        <v>-85</v>
      </c>
      <c r="K343" s="30">
        <f>J343/H342</f>
        <v>-0.7083333333333334</v>
      </c>
      <c r="L343" s="65">
        <f>L342-J342</f>
        <v>47</v>
      </c>
      <c r="M343" s="30">
        <f>L343/J342</f>
        <v>1.3428571428571427</v>
      </c>
      <c r="N343" s="57">
        <f>N342-L342</f>
        <v>40</v>
      </c>
      <c r="O343" s="39">
        <f>N343/L342</f>
        <v>0.4878048780487805</v>
      </c>
      <c r="P343" s="57">
        <f>P342-N342</f>
        <v>-32</v>
      </c>
      <c r="Q343" s="39">
        <f>P343/N342</f>
        <v>-0.26229508196721313</v>
      </c>
      <c r="R343" s="57">
        <f>R342-P342</f>
        <v>27</v>
      </c>
      <c r="S343" s="39">
        <f>R343/P342</f>
        <v>0.3</v>
      </c>
      <c r="T343" s="57"/>
      <c r="U343" s="39"/>
      <c r="V343" s="57"/>
      <c r="W343" s="39"/>
      <c r="X343" s="57"/>
      <c r="Y343" s="39"/>
      <c r="Z343" s="62"/>
      <c r="AA343" s="51"/>
      <c r="AB343" s="73"/>
      <c r="AC343" s="83"/>
      <c r="AD343" s="84"/>
      <c r="AE343" s="78"/>
      <c r="AF343" s="78"/>
    </row>
    <row r="344" spans="1:32" ht="27.75" customHeight="1" thickBot="1">
      <c r="A344" s="89"/>
      <c r="B344" s="92"/>
      <c r="C344" s="18" t="s">
        <v>20</v>
      </c>
      <c r="D344" s="58">
        <f>D342-D315</f>
        <v>-54</v>
      </c>
      <c r="E344" s="31">
        <f>D344/D315</f>
        <v>-0.3176470588235294</v>
      </c>
      <c r="F344" s="58">
        <f>F342-F315</f>
        <v>-31</v>
      </c>
      <c r="G344" s="31">
        <f>F344/F315</f>
        <v>-0.1949685534591195</v>
      </c>
      <c r="H344" s="58">
        <f>H342-H315</f>
        <v>-82</v>
      </c>
      <c r="I344" s="31">
        <f>H344/H315</f>
        <v>-0.40594059405940597</v>
      </c>
      <c r="J344" s="58">
        <f>J342-J315</f>
        <v>-121</v>
      </c>
      <c r="K344" s="31">
        <f>J344/J315</f>
        <v>-0.7756410256410257</v>
      </c>
      <c r="L344" s="58">
        <f>L342-L315</f>
        <v>-68</v>
      </c>
      <c r="M344" s="31">
        <f>L344/L315</f>
        <v>-0.4533333333333333</v>
      </c>
      <c r="N344" s="58">
        <f>N342-N315</f>
        <v>-7</v>
      </c>
      <c r="O344" s="31">
        <f>N344/N315</f>
        <v>-0.05426356589147287</v>
      </c>
      <c r="P344" s="58">
        <f>P342-P315</f>
        <v>-35</v>
      </c>
      <c r="Q344" s="31">
        <f>P344/P315</f>
        <v>-0.28</v>
      </c>
      <c r="R344" s="58">
        <f>R342-R315</f>
        <v>10</v>
      </c>
      <c r="S344" s="31">
        <f>R344/R315</f>
        <v>0.09345794392523364</v>
      </c>
      <c r="T344" s="58"/>
      <c r="U344" s="31"/>
      <c r="V344" s="58"/>
      <c r="W344" s="31"/>
      <c r="X344" s="58"/>
      <c r="Y344" s="31"/>
      <c r="Z344" s="58"/>
      <c r="AA344" s="31"/>
      <c r="AB344" s="28"/>
      <c r="AC344" s="83"/>
      <c r="AD344" s="3"/>
      <c r="AE344" s="78"/>
      <c r="AF344" s="78"/>
    </row>
    <row r="345" spans="1:32" ht="27.75" customHeight="1" thickBot="1" thickTop="1">
      <c r="A345" s="89" t="s">
        <v>10</v>
      </c>
      <c r="B345" s="90" t="s">
        <v>17</v>
      </c>
      <c r="C345" s="20"/>
      <c r="D345" s="60">
        <v>0</v>
      </c>
      <c r="E345" s="23" t="s">
        <v>24</v>
      </c>
      <c r="F345" s="60">
        <v>0</v>
      </c>
      <c r="G345" s="23" t="s">
        <v>24</v>
      </c>
      <c r="H345" s="60">
        <v>0</v>
      </c>
      <c r="I345" s="23" t="s">
        <v>24</v>
      </c>
      <c r="J345" s="60">
        <v>0</v>
      </c>
      <c r="K345" s="23" t="s">
        <v>24</v>
      </c>
      <c r="L345" s="60">
        <v>0</v>
      </c>
      <c r="M345" s="23" t="s">
        <v>24</v>
      </c>
      <c r="N345" s="60">
        <v>0</v>
      </c>
      <c r="O345" s="23" t="s">
        <v>24</v>
      </c>
      <c r="P345" s="60">
        <v>0</v>
      </c>
      <c r="Q345" s="23" t="s">
        <v>24</v>
      </c>
      <c r="R345" s="60">
        <v>0</v>
      </c>
      <c r="S345" s="23" t="s">
        <v>24</v>
      </c>
      <c r="T345" s="60"/>
      <c r="U345" s="23"/>
      <c r="V345" s="60"/>
      <c r="W345" s="23"/>
      <c r="X345" s="60"/>
      <c r="Y345" s="23"/>
      <c r="Z345" s="64"/>
      <c r="AA345" s="46"/>
      <c r="AB345" s="27">
        <f>D345+F345+H345+J345+L345+N345+P345+R345+T345+V345+X345</f>
        <v>0</v>
      </c>
      <c r="AC345" s="26"/>
      <c r="AD345" s="29"/>
      <c r="AE345" s="78"/>
      <c r="AF345" s="78"/>
    </row>
    <row r="346" spans="1:32" ht="27.75" customHeight="1" thickBot="1" thickTop="1">
      <c r="A346" s="89"/>
      <c r="B346" s="91"/>
      <c r="C346" s="21" t="s">
        <v>19</v>
      </c>
      <c r="D346" s="65">
        <f>D345-Z318</f>
        <v>0</v>
      </c>
      <c r="E346" s="30"/>
      <c r="F346" s="65">
        <f>F345-D345</f>
        <v>0</v>
      </c>
      <c r="G346" s="30"/>
      <c r="H346" s="65">
        <f>H345-F345</f>
        <v>0</v>
      </c>
      <c r="I346" s="30"/>
      <c r="J346" s="65">
        <f>J345-H345</f>
        <v>0</v>
      </c>
      <c r="K346" s="30"/>
      <c r="L346" s="65">
        <f>L345-J345</f>
        <v>0</v>
      </c>
      <c r="M346" s="30"/>
      <c r="N346" s="57">
        <f>N345-L345</f>
        <v>0</v>
      </c>
      <c r="O346" s="39"/>
      <c r="P346" s="57">
        <f>P345-N345</f>
        <v>0</v>
      </c>
      <c r="Q346" s="39"/>
      <c r="R346" s="57">
        <f>R345-P345</f>
        <v>0</v>
      </c>
      <c r="S346" s="39"/>
      <c r="T346" s="57"/>
      <c r="U346" s="39"/>
      <c r="V346" s="57"/>
      <c r="W346" s="39"/>
      <c r="X346" s="57"/>
      <c r="Y346" s="39"/>
      <c r="Z346" s="62"/>
      <c r="AA346" s="62"/>
      <c r="AB346" s="28"/>
      <c r="AC346" s="88"/>
      <c r="AD346" s="84"/>
      <c r="AE346" s="78"/>
      <c r="AF346" s="78"/>
    </row>
    <row r="347" spans="1:32" ht="27.75" customHeight="1" thickBot="1" thickTop="1">
      <c r="A347" s="89"/>
      <c r="B347" s="92"/>
      <c r="C347" s="18" t="s">
        <v>20</v>
      </c>
      <c r="D347" s="58">
        <f>D345-D318</f>
        <v>0</v>
      </c>
      <c r="E347" s="31"/>
      <c r="F347" s="58">
        <f>F345-F318</f>
        <v>0</v>
      </c>
      <c r="G347" s="31"/>
      <c r="H347" s="58">
        <f>H345-H318</f>
        <v>0</v>
      </c>
      <c r="I347" s="31"/>
      <c r="J347" s="58">
        <f>J345-J318</f>
        <v>0</v>
      </c>
      <c r="K347" s="31"/>
      <c r="L347" s="58">
        <f>L345-L318</f>
        <v>0</v>
      </c>
      <c r="M347" s="31"/>
      <c r="N347" s="58">
        <f>N345-N318</f>
        <v>0</v>
      </c>
      <c r="O347" s="31"/>
      <c r="P347" s="58">
        <f>P345-P318</f>
        <v>0</v>
      </c>
      <c r="Q347" s="31"/>
      <c r="R347" s="58">
        <f>R345-R318</f>
        <v>0</v>
      </c>
      <c r="S347" s="31"/>
      <c r="T347" s="58"/>
      <c r="U347" s="31"/>
      <c r="V347" s="58"/>
      <c r="W347" s="31"/>
      <c r="X347" s="58"/>
      <c r="Y347" s="31"/>
      <c r="Z347" s="62"/>
      <c r="AA347" s="62"/>
      <c r="AB347" s="28"/>
      <c r="AC347" s="77"/>
      <c r="AD347" s="3"/>
      <c r="AE347" s="78"/>
      <c r="AF347" s="78"/>
    </row>
    <row r="348" spans="1:32" ht="27.75" customHeight="1" thickBot="1" thickTop="1">
      <c r="A348" s="89" t="s">
        <v>11</v>
      </c>
      <c r="B348" s="90" t="s">
        <v>15</v>
      </c>
      <c r="C348" s="20"/>
      <c r="D348" s="60">
        <v>43</v>
      </c>
      <c r="E348" s="23" t="s">
        <v>24</v>
      </c>
      <c r="F348" s="60">
        <v>22</v>
      </c>
      <c r="G348" s="23" t="s">
        <v>24</v>
      </c>
      <c r="H348" s="60">
        <v>19</v>
      </c>
      <c r="I348" s="23" t="s">
        <v>24</v>
      </c>
      <c r="J348" s="60">
        <v>202</v>
      </c>
      <c r="K348" s="23" t="s">
        <v>24</v>
      </c>
      <c r="L348" s="60">
        <v>84</v>
      </c>
      <c r="M348" s="23" t="s">
        <v>24</v>
      </c>
      <c r="N348" s="60">
        <v>191</v>
      </c>
      <c r="O348" s="23" t="s">
        <v>24</v>
      </c>
      <c r="P348" s="60">
        <v>167</v>
      </c>
      <c r="Q348" s="23" t="s">
        <v>24</v>
      </c>
      <c r="R348" s="60">
        <v>121</v>
      </c>
      <c r="S348" s="23" t="s">
        <v>24</v>
      </c>
      <c r="T348" s="60"/>
      <c r="U348" s="23"/>
      <c r="V348" s="60"/>
      <c r="W348" s="23"/>
      <c r="X348" s="60"/>
      <c r="Y348" s="23"/>
      <c r="Z348" s="64"/>
      <c r="AA348" s="46"/>
      <c r="AB348" s="27">
        <f>D348+F348+H348+J348+L348+N348+P348+R348+T348+V348+X348+Z348</f>
        <v>849</v>
      </c>
      <c r="AC348" s="26"/>
      <c r="AD348" s="29"/>
      <c r="AE348" s="78"/>
      <c r="AF348" s="78"/>
    </row>
    <row r="349" spans="1:32" ht="27.75" customHeight="1" thickBot="1" thickTop="1">
      <c r="A349" s="89"/>
      <c r="B349" s="91"/>
      <c r="C349" s="21" t="s">
        <v>19</v>
      </c>
      <c r="D349" s="65">
        <f>D348-Z321</f>
        <v>4</v>
      </c>
      <c r="E349" s="30">
        <f>D349/Z321</f>
        <v>0.10256410256410256</v>
      </c>
      <c r="F349" s="65">
        <f>F348-D348</f>
        <v>-21</v>
      </c>
      <c r="G349" s="30">
        <f>F349/D348</f>
        <v>-0.4883720930232558</v>
      </c>
      <c r="H349" s="65">
        <f>H348-F348</f>
        <v>-3</v>
      </c>
      <c r="I349" s="30">
        <f>H349/F348</f>
        <v>-0.13636363636363635</v>
      </c>
      <c r="J349" s="65">
        <f>J348-H348</f>
        <v>183</v>
      </c>
      <c r="K349" s="30">
        <f>J349/H348</f>
        <v>9.631578947368421</v>
      </c>
      <c r="L349" s="65">
        <f>L348-J348</f>
        <v>-118</v>
      </c>
      <c r="M349" s="30">
        <f>L349/J348</f>
        <v>-0.5841584158415841</v>
      </c>
      <c r="N349" s="57">
        <f>N348-L348</f>
        <v>107</v>
      </c>
      <c r="O349" s="39">
        <f>N349/L348</f>
        <v>1.2738095238095237</v>
      </c>
      <c r="P349" s="57">
        <f>P348-N348</f>
        <v>-24</v>
      </c>
      <c r="Q349" s="39">
        <f>P349/N348</f>
        <v>-0.1256544502617801</v>
      </c>
      <c r="R349" s="57">
        <f>R348-P348</f>
        <v>-46</v>
      </c>
      <c r="S349" s="39">
        <f>R349/P348</f>
        <v>-0.2754491017964072</v>
      </c>
      <c r="T349" s="57"/>
      <c r="U349" s="39"/>
      <c r="V349" s="57"/>
      <c r="W349" s="39"/>
      <c r="X349" s="57"/>
      <c r="Y349" s="39"/>
      <c r="Z349" s="62"/>
      <c r="AA349" s="86"/>
      <c r="AB349" s="73"/>
      <c r="AC349" s="12"/>
      <c r="AD349" s="84"/>
      <c r="AE349" s="78"/>
      <c r="AF349" s="78"/>
    </row>
    <row r="350" spans="1:32" ht="27.75" customHeight="1" thickBot="1">
      <c r="A350" s="89"/>
      <c r="B350" s="92"/>
      <c r="C350" s="18" t="s">
        <v>20</v>
      </c>
      <c r="D350" s="58">
        <f>D348-D321</f>
        <v>16</v>
      </c>
      <c r="E350" s="31">
        <f>D350/D321</f>
        <v>0.5925925925925926</v>
      </c>
      <c r="F350" s="58">
        <f>F348-F321</f>
        <v>1</v>
      </c>
      <c r="G350" s="31">
        <f>F350/F321</f>
        <v>0.047619047619047616</v>
      </c>
      <c r="H350" s="58">
        <f>H348-H321</f>
        <v>-1</v>
      </c>
      <c r="I350" s="31">
        <f>H350/H321</f>
        <v>-0.05</v>
      </c>
      <c r="J350" s="58">
        <f>J348-J321</f>
        <v>178</v>
      </c>
      <c r="K350" s="31">
        <f>J350/J321</f>
        <v>7.416666666666667</v>
      </c>
      <c r="L350" s="58">
        <f>L348-L321</f>
        <v>53</v>
      </c>
      <c r="M350" s="31">
        <f>L350/L321</f>
        <v>1.7096774193548387</v>
      </c>
      <c r="N350" s="58">
        <f>N348-N321</f>
        <v>172</v>
      </c>
      <c r="O350" s="31">
        <f>N350/N321</f>
        <v>9.052631578947368</v>
      </c>
      <c r="P350" s="58">
        <f>P348-P321</f>
        <v>134</v>
      </c>
      <c r="Q350" s="31">
        <f>P350/P321</f>
        <v>4.0606060606060606</v>
      </c>
      <c r="R350" s="58">
        <f>R348-R321</f>
        <v>93</v>
      </c>
      <c r="S350" s="31">
        <f>R350/R321</f>
        <v>3.3214285714285716</v>
      </c>
      <c r="T350" s="58"/>
      <c r="U350" s="31"/>
      <c r="V350" s="58"/>
      <c r="W350" s="31"/>
      <c r="X350" s="58"/>
      <c r="Y350" s="31"/>
      <c r="Z350" s="58"/>
      <c r="AA350" s="31"/>
      <c r="AB350" s="87"/>
      <c r="AC350" s="79"/>
      <c r="AD350" s="78"/>
      <c r="AE350" s="78"/>
      <c r="AF350" s="78"/>
    </row>
    <row r="351" spans="1:32" ht="27.75" customHeight="1" thickBot="1">
      <c r="A351" s="99" t="s">
        <v>12</v>
      </c>
      <c r="B351" s="125"/>
      <c r="C351" s="125"/>
      <c r="D351" s="125"/>
      <c r="E351" s="125"/>
      <c r="F351" s="125"/>
      <c r="G351" s="125"/>
      <c r="H351" s="125"/>
      <c r="I351" s="125"/>
      <c r="J351" s="125"/>
      <c r="K351" s="125"/>
      <c r="L351" s="125"/>
      <c r="M351" s="125"/>
      <c r="N351" s="125"/>
      <c r="O351" s="125"/>
      <c r="P351" s="125"/>
      <c r="Q351" s="125"/>
      <c r="R351" s="125"/>
      <c r="S351" s="125"/>
      <c r="T351" s="125"/>
      <c r="U351" s="125"/>
      <c r="V351" s="125"/>
      <c r="W351" s="125"/>
      <c r="X351" s="125"/>
      <c r="Y351" s="125"/>
      <c r="Z351" s="125"/>
      <c r="AA351" s="125"/>
      <c r="AB351" s="87"/>
      <c r="AC351" s="79"/>
      <c r="AD351" s="78"/>
      <c r="AE351" s="78"/>
      <c r="AF351" s="78"/>
    </row>
    <row r="352" spans="1:32" ht="27.75" customHeight="1" thickBot="1">
      <c r="A352" s="89" t="s">
        <v>13</v>
      </c>
      <c r="B352" s="90" t="s">
        <v>14</v>
      </c>
      <c r="C352" s="5"/>
      <c r="D352" s="60">
        <v>114</v>
      </c>
      <c r="E352" s="23" t="s">
        <v>24</v>
      </c>
      <c r="F352" s="60">
        <v>111</v>
      </c>
      <c r="G352" s="23" t="s">
        <v>24</v>
      </c>
      <c r="H352" s="60">
        <v>102</v>
      </c>
      <c r="I352" s="23" t="s">
        <v>24</v>
      </c>
      <c r="J352" s="60">
        <v>124</v>
      </c>
      <c r="K352" s="23" t="s">
        <v>24</v>
      </c>
      <c r="L352" s="60">
        <v>142</v>
      </c>
      <c r="M352" s="23" t="s">
        <v>24</v>
      </c>
      <c r="N352" s="60">
        <v>185</v>
      </c>
      <c r="O352" s="23" t="s">
        <v>24</v>
      </c>
      <c r="P352" s="60">
        <v>154</v>
      </c>
      <c r="Q352" s="23" t="s">
        <v>24</v>
      </c>
      <c r="R352" s="60">
        <v>165</v>
      </c>
      <c r="S352" s="23" t="s">
        <v>24</v>
      </c>
      <c r="T352" s="60"/>
      <c r="U352" s="23"/>
      <c r="V352" s="60"/>
      <c r="W352" s="23"/>
      <c r="X352" s="60"/>
      <c r="Y352" s="23"/>
      <c r="Z352" s="69"/>
      <c r="AA352" s="70"/>
      <c r="AB352" s="87"/>
      <c r="AC352" s="79"/>
      <c r="AD352" s="78"/>
      <c r="AE352" s="78"/>
      <c r="AF352" s="78"/>
    </row>
    <row r="353" spans="1:32" ht="27.75" customHeight="1" thickBot="1" thickTop="1">
      <c r="A353" s="89"/>
      <c r="B353" s="91"/>
      <c r="C353" s="21" t="s">
        <v>19</v>
      </c>
      <c r="D353" s="65">
        <f>D352-Z325</f>
        <v>27</v>
      </c>
      <c r="E353" s="30">
        <f>D353/Z325</f>
        <v>0.3103448275862069</v>
      </c>
      <c r="F353" s="65">
        <f>F352-D352</f>
        <v>-3</v>
      </c>
      <c r="G353" s="30">
        <f>F353/D352</f>
        <v>-0.02631578947368421</v>
      </c>
      <c r="H353" s="65">
        <f>H352-F352</f>
        <v>-9</v>
      </c>
      <c r="I353" s="30">
        <f>H353/F352</f>
        <v>-0.08108108108108109</v>
      </c>
      <c r="J353" s="65">
        <f>J352-H352</f>
        <v>22</v>
      </c>
      <c r="K353" s="30">
        <f>J353/H352</f>
        <v>0.21568627450980393</v>
      </c>
      <c r="L353" s="65">
        <f>L352-J352</f>
        <v>18</v>
      </c>
      <c r="M353" s="30">
        <f>L353/J352</f>
        <v>0.14516129032258066</v>
      </c>
      <c r="N353" s="57">
        <f>N352-L352</f>
        <v>43</v>
      </c>
      <c r="O353" s="39">
        <f>N353/L352</f>
        <v>0.3028169014084507</v>
      </c>
      <c r="P353" s="57">
        <f>P352-N352</f>
        <v>-31</v>
      </c>
      <c r="Q353" s="39">
        <f>P353/N352</f>
        <v>-0.16756756756756758</v>
      </c>
      <c r="R353" s="57">
        <f>R352-P352</f>
        <v>11</v>
      </c>
      <c r="S353" s="39">
        <f>R353/P352</f>
        <v>0.07142857142857142</v>
      </c>
      <c r="T353" s="57"/>
      <c r="U353" s="39"/>
      <c r="V353" s="57"/>
      <c r="W353" s="39"/>
      <c r="X353" s="57"/>
      <c r="Y353" s="39"/>
      <c r="Z353" s="62"/>
      <c r="AA353" s="86"/>
      <c r="AB353" s="87"/>
      <c r="AC353" s="79"/>
      <c r="AD353" s="78"/>
      <c r="AE353" s="78"/>
      <c r="AF353" s="78"/>
    </row>
    <row r="354" spans="1:32" ht="27.75" customHeight="1" thickBot="1">
      <c r="A354" s="89"/>
      <c r="B354" s="92"/>
      <c r="C354" s="18" t="s">
        <v>20</v>
      </c>
      <c r="D354" s="58">
        <f>D352-D325</f>
        <v>-109</v>
      </c>
      <c r="E354" s="31">
        <f>D354/D325</f>
        <v>-0.48878923766816146</v>
      </c>
      <c r="F354" s="58">
        <f>F352-F325</f>
        <v>-48</v>
      </c>
      <c r="G354" s="31">
        <f>F354/F325</f>
        <v>-0.3018867924528302</v>
      </c>
      <c r="H354" s="58">
        <f>H352-H325</f>
        <v>6</v>
      </c>
      <c r="I354" s="31">
        <f>H354/H325</f>
        <v>0.0625</v>
      </c>
      <c r="J354" s="58">
        <f>J352-J325</f>
        <v>21</v>
      </c>
      <c r="K354" s="31">
        <f>J354/J325</f>
        <v>0.20388349514563106</v>
      </c>
      <c r="L354" s="58">
        <f>L352-L325</f>
        <v>37</v>
      </c>
      <c r="M354" s="31">
        <f>L354/L325</f>
        <v>0.3523809523809524</v>
      </c>
      <c r="N354" s="58">
        <f>N352-N325</f>
        <v>116</v>
      </c>
      <c r="O354" s="31">
        <f>N354/N325</f>
        <v>1.681159420289855</v>
      </c>
      <c r="P354" s="58">
        <f>P352-P325</f>
        <v>78</v>
      </c>
      <c r="Q354" s="31">
        <f>P354/P325</f>
        <v>1.0263157894736843</v>
      </c>
      <c r="R354" s="58">
        <f>R352-R325</f>
        <v>89</v>
      </c>
      <c r="S354" s="31">
        <f>R354/R325</f>
        <v>1.1710526315789473</v>
      </c>
      <c r="T354" s="58"/>
      <c r="U354" s="31"/>
      <c r="V354" s="58"/>
      <c r="W354" s="31"/>
      <c r="X354" s="58"/>
      <c r="Y354" s="31"/>
      <c r="Z354" s="58"/>
      <c r="AA354" s="31"/>
      <c r="AB354" s="87"/>
      <c r="AC354" s="79"/>
      <c r="AD354" s="78"/>
      <c r="AE354" s="78"/>
      <c r="AF354" s="78"/>
    </row>
    <row r="355" spans="1:32" ht="12.75">
      <c r="A355" s="78"/>
      <c r="B355" s="78"/>
      <c r="C355" s="78"/>
      <c r="D355" s="78"/>
      <c r="E355" s="78"/>
      <c r="F355" s="78"/>
      <c r="G355" s="78"/>
      <c r="H355" s="78"/>
      <c r="I355" s="78"/>
      <c r="J355" s="78"/>
      <c r="K355" s="78"/>
      <c r="L355" s="78"/>
      <c r="M355" s="78"/>
      <c r="N355" s="78"/>
      <c r="O355" s="78"/>
      <c r="P355" s="78"/>
      <c r="Q355" s="78"/>
      <c r="R355" s="78"/>
      <c r="S355" s="78"/>
      <c r="T355" s="78"/>
      <c r="U355" s="78"/>
      <c r="V355" s="78"/>
      <c r="W355" s="78"/>
      <c r="X355" s="78"/>
      <c r="Y355" s="78"/>
      <c r="Z355" s="78"/>
      <c r="AA355" s="78"/>
      <c r="AB355" s="78"/>
      <c r="AC355" s="78"/>
      <c r="AD355" s="78"/>
      <c r="AE355" s="78"/>
      <c r="AF355" s="78"/>
    </row>
    <row r="356" spans="1:32" ht="12.75">
      <c r="A356" s="78"/>
      <c r="B356" s="78"/>
      <c r="C356" s="78"/>
      <c r="D356" s="78"/>
      <c r="E356" s="78"/>
      <c r="F356" s="78"/>
      <c r="G356" s="78"/>
      <c r="H356" s="78"/>
      <c r="I356" s="78"/>
      <c r="J356" s="78"/>
      <c r="K356" s="78"/>
      <c r="L356" s="78"/>
      <c r="M356" s="78"/>
      <c r="N356" s="78"/>
      <c r="O356" s="78"/>
      <c r="P356" s="78"/>
      <c r="Q356" s="78"/>
      <c r="R356" s="78"/>
      <c r="S356" s="78"/>
      <c r="T356" s="78"/>
      <c r="U356" s="78"/>
      <c r="V356" s="78"/>
      <c r="W356" s="78"/>
      <c r="X356" s="78"/>
      <c r="Y356" s="78"/>
      <c r="Z356" s="78"/>
      <c r="AA356" s="78"/>
      <c r="AB356" s="78"/>
      <c r="AC356" s="78"/>
      <c r="AD356" s="78"/>
      <c r="AE356" s="78"/>
      <c r="AF356" s="78"/>
    </row>
    <row r="357" spans="1:32" ht="12.75">
      <c r="A357" s="78"/>
      <c r="B357" s="78"/>
      <c r="C357" s="78"/>
      <c r="D357" s="78"/>
      <c r="E357" s="78"/>
      <c r="F357" s="78"/>
      <c r="G357" s="78"/>
      <c r="H357" s="78"/>
      <c r="I357" s="78"/>
      <c r="J357" s="78"/>
      <c r="K357" s="78"/>
      <c r="L357" s="78"/>
      <c r="M357" s="78"/>
      <c r="N357" s="78"/>
      <c r="O357" s="78"/>
      <c r="P357" s="78"/>
      <c r="Q357" s="78"/>
      <c r="R357" s="78"/>
      <c r="S357" s="78"/>
      <c r="T357" s="78"/>
      <c r="U357" s="78"/>
      <c r="V357" s="78"/>
      <c r="W357" s="78"/>
      <c r="X357" s="78"/>
      <c r="Y357" s="78"/>
      <c r="Z357" s="78"/>
      <c r="AA357" s="78"/>
      <c r="AB357" s="78"/>
      <c r="AC357" s="78"/>
      <c r="AD357" s="78"/>
      <c r="AE357" s="78"/>
      <c r="AF357" s="78"/>
    </row>
    <row r="358" spans="1:32" ht="12.75">
      <c r="A358" s="78"/>
      <c r="B358" s="78"/>
      <c r="C358" s="78"/>
      <c r="D358" s="78"/>
      <c r="E358" s="78"/>
      <c r="F358" s="78"/>
      <c r="G358" s="78"/>
      <c r="H358" s="78"/>
      <c r="I358" s="78"/>
      <c r="J358" s="78"/>
      <c r="K358" s="78"/>
      <c r="L358" s="78"/>
      <c r="M358" s="78"/>
      <c r="N358" s="78"/>
      <c r="O358" s="78"/>
      <c r="P358" s="78"/>
      <c r="Q358" s="78"/>
      <c r="R358" s="78"/>
      <c r="S358" s="78"/>
      <c r="T358" s="78"/>
      <c r="U358" s="78"/>
      <c r="V358" s="78"/>
      <c r="W358" s="78"/>
      <c r="X358" s="78"/>
      <c r="Y358" s="78"/>
      <c r="Z358" s="78"/>
      <c r="AA358" s="78"/>
      <c r="AB358" s="78"/>
      <c r="AC358" s="78"/>
      <c r="AD358" s="78"/>
      <c r="AE358" s="78"/>
      <c r="AF358" s="78"/>
    </row>
    <row r="359" spans="1:32" ht="12.75">
      <c r="A359" s="78"/>
      <c r="B359" s="78"/>
      <c r="C359" s="78"/>
      <c r="D359" s="78"/>
      <c r="E359" s="78"/>
      <c r="F359" s="78"/>
      <c r="G359" s="78"/>
      <c r="H359" s="78"/>
      <c r="I359" s="78"/>
      <c r="J359" s="78"/>
      <c r="K359" s="78"/>
      <c r="L359" s="78"/>
      <c r="M359" s="78"/>
      <c r="N359" s="78"/>
      <c r="O359" s="78"/>
      <c r="P359" s="78"/>
      <c r="Q359" s="78"/>
      <c r="R359" s="78"/>
      <c r="S359" s="78"/>
      <c r="T359" s="78"/>
      <c r="U359" s="78"/>
      <c r="V359" s="78"/>
      <c r="W359" s="78"/>
      <c r="X359" s="78"/>
      <c r="Y359" s="78"/>
      <c r="Z359" s="78"/>
      <c r="AA359" s="78"/>
      <c r="AB359" s="78"/>
      <c r="AC359" s="78"/>
      <c r="AD359" s="78"/>
      <c r="AE359" s="78"/>
      <c r="AF359" s="78"/>
    </row>
    <row r="360" spans="1:32" ht="12.75">
      <c r="A360" s="78"/>
      <c r="B360" s="78"/>
      <c r="C360" s="78"/>
      <c r="D360" s="78"/>
      <c r="E360" s="78"/>
      <c r="F360" s="78"/>
      <c r="G360" s="78"/>
      <c r="H360" s="78"/>
      <c r="I360" s="78"/>
      <c r="J360" s="78"/>
      <c r="K360" s="78"/>
      <c r="L360" s="78"/>
      <c r="M360" s="78"/>
      <c r="N360" s="78"/>
      <c r="O360" s="78"/>
      <c r="P360" s="78"/>
      <c r="Q360" s="78"/>
      <c r="R360" s="78"/>
      <c r="S360" s="78"/>
      <c r="T360" s="78"/>
      <c r="U360" s="78"/>
      <c r="V360" s="78"/>
      <c r="W360" s="78"/>
      <c r="X360" s="78"/>
      <c r="Y360" s="78"/>
      <c r="Z360" s="78"/>
      <c r="AA360" s="78"/>
      <c r="AB360" s="78"/>
      <c r="AC360" s="78"/>
      <c r="AD360" s="78"/>
      <c r="AE360" s="78"/>
      <c r="AF360" s="78"/>
    </row>
    <row r="361" spans="1:32" ht="12.75">
      <c r="A361" s="78"/>
      <c r="B361" s="78"/>
      <c r="C361" s="78"/>
      <c r="D361" s="78"/>
      <c r="E361" s="78"/>
      <c r="F361" s="78"/>
      <c r="G361" s="78"/>
      <c r="H361" s="78"/>
      <c r="I361" s="78"/>
      <c r="J361" s="78"/>
      <c r="K361" s="78"/>
      <c r="L361" s="78"/>
      <c r="M361" s="78"/>
      <c r="N361" s="78"/>
      <c r="O361" s="78"/>
      <c r="P361" s="78"/>
      <c r="Q361" s="78"/>
      <c r="R361" s="78"/>
      <c r="S361" s="78"/>
      <c r="T361" s="78"/>
      <c r="U361" s="78"/>
      <c r="V361" s="78"/>
      <c r="W361" s="78"/>
      <c r="X361" s="78"/>
      <c r="Y361" s="78"/>
      <c r="Z361" s="78"/>
      <c r="AA361" s="78"/>
      <c r="AB361" s="78"/>
      <c r="AC361" s="78"/>
      <c r="AD361" s="78"/>
      <c r="AE361" s="78"/>
      <c r="AF361" s="78"/>
    </row>
    <row r="362" spans="1:32" ht="12.75">
      <c r="A362" s="78"/>
      <c r="B362" s="78"/>
      <c r="C362" s="78"/>
      <c r="D362" s="78"/>
      <c r="E362" s="78"/>
      <c r="F362" s="78"/>
      <c r="G362" s="78"/>
      <c r="H362" s="78"/>
      <c r="I362" s="78"/>
      <c r="J362" s="78"/>
      <c r="K362" s="78"/>
      <c r="L362" s="78"/>
      <c r="M362" s="78"/>
      <c r="N362" s="78"/>
      <c r="O362" s="78"/>
      <c r="P362" s="78"/>
      <c r="Q362" s="78"/>
      <c r="R362" s="78"/>
      <c r="S362" s="78"/>
      <c r="T362" s="78"/>
      <c r="U362" s="78"/>
      <c r="V362" s="78"/>
      <c r="W362" s="78"/>
      <c r="X362" s="78"/>
      <c r="Y362" s="78"/>
      <c r="Z362" s="78"/>
      <c r="AA362" s="78"/>
      <c r="AB362" s="78"/>
      <c r="AC362" s="78"/>
      <c r="AD362" s="78"/>
      <c r="AE362" s="78"/>
      <c r="AF362" s="78"/>
    </row>
    <row r="363" spans="1:32" ht="12.75">
      <c r="A363" s="78"/>
      <c r="B363" s="78"/>
      <c r="C363" s="78"/>
      <c r="D363" s="78"/>
      <c r="E363" s="78"/>
      <c r="F363" s="78"/>
      <c r="G363" s="78"/>
      <c r="H363" s="78"/>
      <c r="I363" s="78"/>
      <c r="J363" s="78"/>
      <c r="K363" s="78"/>
      <c r="L363" s="78"/>
      <c r="M363" s="78"/>
      <c r="N363" s="78"/>
      <c r="O363" s="78"/>
      <c r="P363" s="78"/>
      <c r="Q363" s="78"/>
      <c r="R363" s="78"/>
      <c r="S363" s="78"/>
      <c r="T363" s="78"/>
      <c r="U363" s="78"/>
      <c r="V363" s="78"/>
      <c r="W363" s="78"/>
      <c r="X363" s="78"/>
      <c r="Y363" s="78"/>
      <c r="Z363" s="78"/>
      <c r="AA363" s="78"/>
      <c r="AB363" s="78"/>
      <c r="AC363" s="78"/>
      <c r="AD363" s="78"/>
      <c r="AE363" s="78"/>
      <c r="AF363" s="78"/>
    </row>
    <row r="364" spans="1:32" ht="12.75">
      <c r="A364" s="78"/>
      <c r="B364" s="78"/>
      <c r="C364" s="78"/>
      <c r="D364" s="78"/>
      <c r="E364" s="78"/>
      <c r="F364" s="78"/>
      <c r="G364" s="78"/>
      <c r="H364" s="78"/>
      <c r="I364" s="78"/>
      <c r="J364" s="78"/>
      <c r="K364" s="78"/>
      <c r="L364" s="78"/>
      <c r="M364" s="78"/>
      <c r="N364" s="78"/>
      <c r="O364" s="78"/>
      <c r="P364" s="78"/>
      <c r="Q364" s="78"/>
      <c r="R364" s="78"/>
      <c r="S364" s="78"/>
      <c r="T364" s="78"/>
      <c r="U364" s="78"/>
      <c r="V364" s="78"/>
      <c r="W364" s="78"/>
      <c r="X364" s="78"/>
      <c r="Y364" s="78"/>
      <c r="Z364" s="78"/>
      <c r="AA364" s="78"/>
      <c r="AB364" s="78"/>
      <c r="AC364" s="78"/>
      <c r="AD364" s="78"/>
      <c r="AE364" s="78"/>
      <c r="AF364" s="78"/>
    </row>
    <row r="365" spans="1:32" ht="12.75">
      <c r="A365" s="78"/>
      <c r="B365" s="78"/>
      <c r="C365" s="78"/>
      <c r="D365" s="78"/>
      <c r="E365" s="78"/>
      <c r="F365" s="78"/>
      <c r="G365" s="78"/>
      <c r="H365" s="78"/>
      <c r="I365" s="78"/>
      <c r="J365" s="78"/>
      <c r="K365" s="78"/>
      <c r="L365" s="78"/>
      <c r="M365" s="78"/>
      <c r="N365" s="78"/>
      <c r="O365" s="78"/>
      <c r="P365" s="78"/>
      <c r="Q365" s="78"/>
      <c r="R365" s="78"/>
      <c r="S365" s="78"/>
      <c r="T365" s="78"/>
      <c r="U365" s="78"/>
      <c r="V365" s="78"/>
      <c r="W365" s="78"/>
      <c r="X365" s="78"/>
      <c r="Y365" s="78"/>
      <c r="Z365" s="78"/>
      <c r="AA365" s="78"/>
      <c r="AB365" s="78"/>
      <c r="AC365" s="78"/>
      <c r="AD365" s="78"/>
      <c r="AE365" s="78"/>
      <c r="AF365" s="78"/>
    </row>
    <row r="366" spans="1:32" ht="12.75">
      <c r="A366" s="78"/>
      <c r="B366" s="78"/>
      <c r="C366" s="78"/>
      <c r="D366" s="78"/>
      <c r="E366" s="78"/>
      <c r="F366" s="78"/>
      <c r="G366" s="78"/>
      <c r="H366" s="78"/>
      <c r="I366" s="78"/>
      <c r="J366" s="78"/>
      <c r="K366" s="78"/>
      <c r="L366" s="78"/>
      <c r="M366" s="78"/>
      <c r="N366" s="78"/>
      <c r="O366" s="78"/>
      <c r="P366" s="78"/>
      <c r="Q366" s="78"/>
      <c r="R366" s="78"/>
      <c r="S366" s="78"/>
      <c r="T366" s="78"/>
      <c r="U366" s="78"/>
      <c r="V366" s="78"/>
      <c r="W366" s="78"/>
      <c r="X366" s="78"/>
      <c r="Y366" s="78"/>
      <c r="Z366" s="78"/>
      <c r="AA366" s="78"/>
      <c r="AB366" s="78"/>
      <c r="AC366" s="78"/>
      <c r="AD366" s="78"/>
      <c r="AE366" s="78"/>
      <c r="AF366" s="78"/>
    </row>
    <row r="367" spans="1:32" ht="12.75">
      <c r="A367" s="78"/>
      <c r="B367" s="78"/>
      <c r="C367" s="78"/>
      <c r="D367" s="78"/>
      <c r="E367" s="78"/>
      <c r="F367" s="78"/>
      <c r="G367" s="78"/>
      <c r="H367" s="78"/>
      <c r="I367" s="78"/>
      <c r="J367" s="78"/>
      <c r="K367" s="78"/>
      <c r="L367" s="78"/>
      <c r="M367" s="78"/>
      <c r="N367" s="78"/>
      <c r="O367" s="78"/>
      <c r="P367" s="78"/>
      <c r="Q367" s="78"/>
      <c r="R367" s="78"/>
      <c r="S367" s="78"/>
      <c r="T367" s="78"/>
      <c r="U367" s="78"/>
      <c r="V367" s="78"/>
      <c r="W367" s="78"/>
      <c r="X367" s="78"/>
      <c r="Y367" s="78"/>
      <c r="Z367" s="78"/>
      <c r="AA367" s="78"/>
      <c r="AB367" s="78"/>
      <c r="AC367" s="78"/>
      <c r="AD367" s="78"/>
      <c r="AE367" s="78"/>
      <c r="AF367" s="78"/>
    </row>
    <row r="368" spans="1:32" ht="12.75">
      <c r="A368" s="78"/>
      <c r="B368" s="78"/>
      <c r="C368" s="78"/>
      <c r="D368" s="78"/>
      <c r="E368" s="78"/>
      <c r="F368" s="78"/>
      <c r="G368" s="78"/>
      <c r="H368" s="78"/>
      <c r="I368" s="78"/>
      <c r="J368" s="78"/>
      <c r="K368" s="78"/>
      <c r="L368" s="78"/>
      <c r="M368" s="78"/>
      <c r="N368" s="78"/>
      <c r="O368" s="78"/>
      <c r="P368" s="78"/>
      <c r="Q368" s="78"/>
      <c r="R368" s="78"/>
      <c r="S368" s="78"/>
      <c r="T368" s="78"/>
      <c r="U368" s="78"/>
      <c r="V368" s="78"/>
      <c r="W368" s="78"/>
      <c r="X368" s="78"/>
      <c r="Y368" s="78"/>
      <c r="Z368" s="78"/>
      <c r="AA368" s="78"/>
      <c r="AB368" s="78"/>
      <c r="AC368" s="78"/>
      <c r="AD368" s="78"/>
      <c r="AE368" s="78"/>
      <c r="AF368" s="78"/>
    </row>
    <row r="369" spans="1:32" ht="12.75">
      <c r="A369" s="78"/>
      <c r="B369" s="78"/>
      <c r="C369" s="78"/>
      <c r="D369" s="78"/>
      <c r="E369" s="78"/>
      <c r="F369" s="78"/>
      <c r="G369" s="78"/>
      <c r="H369" s="78"/>
      <c r="I369" s="78"/>
      <c r="J369" s="78"/>
      <c r="K369" s="78"/>
      <c r="L369" s="78"/>
      <c r="M369" s="78"/>
      <c r="N369" s="78"/>
      <c r="O369" s="78"/>
      <c r="P369" s="78"/>
      <c r="Q369" s="78"/>
      <c r="R369" s="78"/>
      <c r="S369" s="78"/>
      <c r="T369" s="78"/>
      <c r="U369" s="78"/>
      <c r="V369" s="78"/>
      <c r="W369" s="78"/>
      <c r="X369" s="78"/>
      <c r="Y369" s="78"/>
      <c r="Z369" s="78"/>
      <c r="AA369" s="78"/>
      <c r="AB369" s="78"/>
      <c r="AC369" s="78"/>
      <c r="AD369" s="78"/>
      <c r="AE369" s="78"/>
      <c r="AF369" s="78"/>
    </row>
    <row r="370" spans="1:32" ht="12.75">
      <c r="A370" s="78"/>
      <c r="B370" s="78"/>
      <c r="C370" s="78"/>
      <c r="D370" s="78"/>
      <c r="E370" s="78"/>
      <c r="F370" s="78"/>
      <c r="G370" s="78"/>
      <c r="H370" s="78"/>
      <c r="I370" s="78"/>
      <c r="J370" s="78"/>
      <c r="K370" s="78"/>
      <c r="L370" s="78"/>
      <c r="M370" s="78"/>
      <c r="N370" s="78"/>
      <c r="O370" s="78"/>
      <c r="P370" s="78"/>
      <c r="Q370" s="78"/>
      <c r="R370" s="78"/>
      <c r="S370" s="78"/>
      <c r="T370" s="78"/>
      <c r="U370" s="78"/>
      <c r="V370" s="78"/>
      <c r="W370" s="78"/>
      <c r="X370" s="78"/>
      <c r="Y370" s="78"/>
      <c r="Z370" s="78"/>
      <c r="AA370" s="78"/>
      <c r="AB370" s="78"/>
      <c r="AC370" s="78"/>
      <c r="AD370" s="78"/>
      <c r="AE370" s="78"/>
      <c r="AF370" s="78"/>
    </row>
    <row r="371" spans="1:32" ht="12.75">
      <c r="A371" s="78"/>
      <c r="B371" s="78"/>
      <c r="C371" s="78"/>
      <c r="D371" s="78"/>
      <c r="E371" s="78"/>
      <c r="F371" s="78"/>
      <c r="G371" s="78"/>
      <c r="H371" s="78"/>
      <c r="I371" s="78"/>
      <c r="J371" s="78"/>
      <c r="K371" s="78"/>
      <c r="L371" s="78"/>
      <c r="M371" s="78"/>
      <c r="N371" s="78"/>
      <c r="O371" s="78"/>
      <c r="P371" s="78"/>
      <c r="Q371" s="78"/>
      <c r="R371" s="78"/>
      <c r="S371" s="78"/>
      <c r="T371" s="78"/>
      <c r="U371" s="78"/>
      <c r="V371" s="78"/>
      <c r="W371" s="78"/>
      <c r="X371" s="78"/>
      <c r="Y371" s="78"/>
      <c r="Z371" s="78"/>
      <c r="AA371" s="78"/>
      <c r="AB371" s="78"/>
      <c r="AC371" s="78"/>
      <c r="AD371" s="78"/>
      <c r="AE371" s="78"/>
      <c r="AF371" s="78"/>
    </row>
    <row r="372" spans="1:32" ht="12.75">
      <c r="A372" s="78"/>
      <c r="B372" s="78"/>
      <c r="C372" s="78"/>
      <c r="D372" s="78"/>
      <c r="E372" s="78"/>
      <c r="F372" s="78"/>
      <c r="G372" s="78"/>
      <c r="H372" s="78"/>
      <c r="I372" s="78"/>
      <c r="J372" s="78"/>
      <c r="K372" s="78"/>
      <c r="L372" s="78"/>
      <c r="M372" s="78"/>
      <c r="N372" s="78"/>
      <c r="O372" s="78"/>
      <c r="P372" s="78"/>
      <c r="Q372" s="78"/>
      <c r="R372" s="78"/>
      <c r="S372" s="78"/>
      <c r="T372" s="78"/>
      <c r="U372" s="78"/>
      <c r="V372" s="78"/>
      <c r="W372" s="78"/>
      <c r="X372" s="78"/>
      <c r="Y372" s="78"/>
      <c r="Z372" s="78"/>
      <c r="AA372" s="78"/>
      <c r="AB372" s="78"/>
      <c r="AC372" s="78"/>
      <c r="AD372" s="78"/>
      <c r="AE372" s="78"/>
      <c r="AF372" s="78"/>
    </row>
    <row r="373" spans="1:32" ht="12.75">
      <c r="A373" s="78"/>
      <c r="B373" s="78"/>
      <c r="C373" s="78"/>
      <c r="D373" s="78"/>
      <c r="E373" s="78"/>
      <c r="F373" s="78"/>
      <c r="G373" s="78"/>
      <c r="H373" s="78"/>
      <c r="I373" s="78"/>
      <c r="J373" s="78"/>
      <c r="K373" s="78"/>
      <c r="L373" s="78"/>
      <c r="M373" s="78"/>
      <c r="N373" s="78"/>
      <c r="O373" s="78"/>
      <c r="P373" s="78"/>
      <c r="Q373" s="78"/>
      <c r="R373" s="78"/>
      <c r="S373" s="78"/>
      <c r="T373" s="78"/>
      <c r="U373" s="78"/>
      <c r="V373" s="78"/>
      <c r="W373" s="78"/>
      <c r="X373" s="78"/>
      <c r="Y373" s="78"/>
      <c r="Z373" s="78"/>
      <c r="AA373" s="78"/>
      <c r="AB373" s="78"/>
      <c r="AC373" s="78"/>
      <c r="AD373" s="78"/>
      <c r="AE373" s="78"/>
      <c r="AF373" s="78"/>
    </row>
    <row r="374" spans="1:32" ht="12.75">
      <c r="A374" s="78"/>
      <c r="B374" s="78"/>
      <c r="C374" s="78"/>
      <c r="D374" s="78"/>
      <c r="E374" s="78"/>
      <c r="F374" s="78"/>
      <c r="G374" s="78"/>
      <c r="H374" s="78"/>
      <c r="I374" s="78"/>
      <c r="J374" s="78"/>
      <c r="K374" s="78"/>
      <c r="L374" s="78"/>
      <c r="M374" s="78"/>
      <c r="N374" s="78"/>
      <c r="O374" s="78"/>
      <c r="P374" s="78"/>
      <c r="Q374" s="78"/>
      <c r="R374" s="78"/>
      <c r="S374" s="78"/>
      <c r="T374" s="78"/>
      <c r="U374" s="78"/>
      <c r="V374" s="78"/>
      <c r="W374" s="78"/>
      <c r="X374" s="78"/>
      <c r="Y374" s="78"/>
      <c r="Z374" s="78"/>
      <c r="AA374" s="78"/>
      <c r="AB374" s="78"/>
      <c r="AC374" s="78"/>
      <c r="AD374" s="78"/>
      <c r="AE374" s="78"/>
      <c r="AF374" s="78"/>
    </row>
    <row r="375" spans="1:32" ht="12.75">
      <c r="A375" s="78"/>
      <c r="B375" s="78"/>
      <c r="C375" s="78"/>
      <c r="D375" s="78"/>
      <c r="E375" s="78"/>
      <c r="F375" s="78"/>
      <c r="G375" s="78"/>
      <c r="H375" s="78"/>
      <c r="I375" s="78"/>
      <c r="J375" s="78"/>
      <c r="K375" s="78"/>
      <c r="L375" s="78"/>
      <c r="M375" s="78"/>
      <c r="N375" s="78"/>
      <c r="O375" s="78"/>
      <c r="P375" s="78"/>
      <c r="Q375" s="78"/>
      <c r="R375" s="78"/>
      <c r="S375" s="78"/>
      <c r="T375" s="78"/>
      <c r="U375" s="78"/>
      <c r="V375" s="78"/>
      <c r="W375" s="78"/>
      <c r="X375" s="78"/>
      <c r="Y375" s="78"/>
      <c r="Z375" s="78"/>
      <c r="AA375" s="78"/>
      <c r="AB375" s="78"/>
      <c r="AC375" s="78"/>
      <c r="AD375" s="78"/>
      <c r="AE375" s="78"/>
      <c r="AF375" s="78"/>
    </row>
    <row r="376" spans="1:32" ht="12.75">
      <c r="A376" s="78"/>
      <c r="B376" s="78"/>
      <c r="C376" s="78"/>
      <c r="D376" s="78"/>
      <c r="E376" s="78"/>
      <c r="F376" s="78"/>
      <c r="G376" s="78"/>
      <c r="H376" s="78"/>
      <c r="I376" s="78"/>
      <c r="J376" s="78"/>
      <c r="K376" s="78"/>
      <c r="L376" s="78"/>
      <c r="M376" s="78"/>
      <c r="N376" s="78"/>
      <c r="O376" s="78"/>
      <c r="P376" s="78"/>
      <c r="Q376" s="78"/>
      <c r="R376" s="78"/>
      <c r="S376" s="78"/>
      <c r="T376" s="78"/>
      <c r="U376" s="78"/>
      <c r="V376" s="78"/>
      <c r="W376" s="78"/>
      <c r="X376" s="78"/>
      <c r="Y376" s="78"/>
      <c r="Z376" s="78"/>
      <c r="AA376" s="78"/>
      <c r="AB376" s="78"/>
      <c r="AC376" s="78"/>
      <c r="AD376" s="78"/>
      <c r="AE376" s="78"/>
      <c r="AF376" s="78"/>
    </row>
    <row r="377" spans="1:32" ht="12.75">
      <c r="A377" s="78"/>
      <c r="B377" s="78"/>
      <c r="C377" s="78"/>
      <c r="D377" s="78"/>
      <c r="E377" s="78"/>
      <c r="F377" s="78"/>
      <c r="G377" s="78"/>
      <c r="H377" s="78"/>
      <c r="I377" s="78"/>
      <c r="J377" s="78"/>
      <c r="K377" s="78"/>
      <c r="L377" s="78"/>
      <c r="M377" s="78"/>
      <c r="N377" s="78"/>
      <c r="O377" s="78"/>
      <c r="P377" s="78"/>
      <c r="Q377" s="78"/>
      <c r="R377" s="78"/>
      <c r="S377" s="78"/>
      <c r="T377" s="78"/>
      <c r="U377" s="78"/>
      <c r="V377" s="78"/>
      <c r="W377" s="78"/>
      <c r="X377" s="78"/>
      <c r="Y377" s="78"/>
      <c r="Z377" s="78"/>
      <c r="AA377" s="78"/>
      <c r="AB377" s="78"/>
      <c r="AC377" s="78"/>
      <c r="AD377" s="78"/>
      <c r="AE377" s="78"/>
      <c r="AF377" s="78"/>
    </row>
    <row r="378" spans="1:32" ht="12.75">
      <c r="A378" s="78"/>
      <c r="B378" s="78"/>
      <c r="C378" s="78"/>
      <c r="D378" s="78"/>
      <c r="E378" s="78"/>
      <c r="F378" s="78"/>
      <c r="G378" s="78"/>
      <c r="H378" s="78"/>
      <c r="I378" s="78"/>
      <c r="J378" s="78"/>
      <c r="K378" s="78"/>
      <c r="L378" s="78"/>
      <c r="M378" s="78"/>
      <c r="N378" s="78"/>
      <c r="O378" s="78"/>
      <c r="P378" s="78"/>
      <c r="Q378" s="78"/>
      <c r="R378" s="78"/>
      <c r="S378" s="78"/>
      <c r="T378" s="78"/>
      <c r="U378" s="78"/>
      <c r="V378" s="78"/>
      <c r="W378" s="78"/>
      <c r="X378" s="78"/>
      <c r="Y378" s="78"/>
      <c r="Z378" s="78"/>
      <c r="AA378" s="78"/>
      <c r="AB378" s="78"/>
      <c r="AC378" s="78"/>
      <c r="AD378" s="78"/>
      <c r="AE378" s="78"/>
      <c r="AF378" s="78"/>
    </row>
    <row r="379" spans="1:32" ht="12.75">
      <c r="A379" s="78"/>
      <c r="B379" s="78"/>
      <c r="C379" s="78"/>
      <c r="D379" s="78"/>
      <c r="E379" s="78"/>
      <c r="F379" s="78"/>
      <c r="G379" s="78"/>
      <c r="H379" s="78"/>
      <c r="I379" s="78"/>
      <c r="J379" s="78"/>
      <c r="K379" s="78"/>
      <c r="L379" s="78"/>
      <c r="M379" s="78"/>
      <c r="N379" s="78"/>
      <c r="O379" s="78"/>
      <c r="P379" s="78"/>
      <c r="Q379" s="78"/>
      <c r="R379" s="78"/>
      <c r="S379" s="78"/>
      <c r="T379" s="78"/>
      <c r="U379" s="78"/>
      <c r="V379" s="78"/>
      <c r="W379" s="78"/>
      <c r="X379" s="78"/>
      <c r="Y379" s="78"/>
      <c r="Z379" s="78"/>
      <c r="AA379" s="78"/>
      <c r="AB379" s="78"/>
      <c r="AC379" s="78"/>
      <c r="AD379" s="78"/>
      <c r="AE379" s="78"/>
      <c r="AF379" s="78"/>
    </row>
    <row r="380" spans="1:32" ht="12.75">
      <c r="A380" s="78"/>
      <c r="B380" s="78"/>
      <c r="C380" s="78"/>
      <c r="D380" s="78"/>
      <c r="E380" s="78"/>
      <c r="F380" s="78"/>
      <c r="G380" s="78"/>
      <c r="H380" s="78"/>
      <c r="I380" s="78"/>
      <c r="J380" s="78"/>
      <c r="K380" s="78"/>
      <c r="L380" s="78"/>
      <c r="M380" s="78"/>
      <c r="N380" s="78"/>
      <c r="O380" s="78"/>
      <c r="P380" s="78"/>
      <c r="Q380" s="78"/>
      <c r="R380" s="78"/>
      <c r="S380" s="78"/>
      <c r="T380" s="78"/>
      <c r="U380" s="78"/>
      <c r="V380" s="78"/>
      <c r="W380" s="78"/>
      <c r="X380" s="78"/>
      <c r="Y380" s="78"/>
      <c r="Z380" s="78"/>
      <c r="AA380" s="78"/>
      <c r="AB380" s="78"/>
      <c r="AC380" s="78"/>
      <c r="AD380" s="78"/>
      <c r="AE380" s="78"/>
      <c r="AF380" s="78"/>
    </row>
    <row r="381" spans="1:32" ht="12.75">
      <c r="A381" s="78"/>
      <c r="B381" s="78"/>
      <c r="C381" s="78"/>
      <c r="D381" s="78"/>
      <c r="E381" s="78"/>
      <c r="F381" s="78"/>
      <c r="G381" s="78"/>
      <c r="H381" s="78"/>
      <c r="I381" s="78"/>
      <c r="J381" s="78"/>
      <c r="K381" s="78"/>
      <c r="L381" s="78"/>
      <c r="M381" s="78"/>
      <c r="N381" s="78"/>
      <c r="O381" s="78"/>
      <c r="P381" s="78"/>
      <c r="Q381" s="78"/>
      <c r="R381" s="78"/>
      <c r="S381" s="78"/>
      <c r="T381" s="78"/>
      <c r="U381" s="78"/>
      <c r="V381" s="78"/>
      <c r="W381" s="78"/>
      <c r="X381" s="78"/>
      <c r="Y381" s="78"/>
      <c r="Z381" s="78"/>
      <c r="AA381" s="78"/>
      <c r="AB381" s="78"/>
      <c r="AC381" s="78"/>
      <c r="AD381" s="78"/>
      <c r="AE381" s="78"/>
      <c r="AF381" s="78"/>
    </row>
    <row r="382" spans="1:32" ht="12.75">
      <c r="A382" s="78"/>
      <c r="B382" s="78"/>
      <c r="C382" s="78"/>
      <c r="D382" s="78"/>
      <c r="E382" s="78"/>
      <c r="F382" s="78"/>
      <c r="G382" s="78"/>
      <c r="H382" s="78"/>
      <c r="I382" s="78"/>
      <c r="J382" s="78"/>
      <c r="K382" s="78"/>
      <c r="L382" s="78"/>
      <c r="M382" s="78"/>
      <c r="N382" s="78"/>
      <c r="O382" s="78"/>
      <c r="P382" s="78"/>
      <c r="Q382" s="78"/>
      <c r="R382" s="78"/>
      <c r="S382" s="78"/>
      <c r="T382" s="78"/>
      <c r="U382" s="78"/>
      <c r="V382" s="78"/>
      <c r="W382" s="78"/>
      <c r="X382" s="78"/>
      <c r="Y382" s="78"/>
      <c r="Z382" s="78"/>
      <c r="AA382" s="78"/>
      <c r="AB382" s="78"/>
      <c r="AC382" s="78"/>
      <c r="AD382" s="78"/>
      <c r="AE382" s="78"/>
      <c r="AF382" s="78"/>
    </row>
    <row r="383" spans="1:32" ht="12.75">
      <c r="A383" s="78"/>
      <c r="B383" s="78"/>
      <c r="C383" s="78"/>
      <c r="D383" s="78"/>
      <c r="E383" s="78"/>
      <c r="F383" s="78"/>
      <c r="G383" s="78"/>
      <c r="H383" s="78"/>
      <c r="I383" s="78"/>
      <c r="J383" s="78"/>
      <c r="K383" s="78"/>
      <c r="L383" s="78"/>
      <c r="M383" s="78"/>
      <c r="N383" s="78"/>
      <c r="O383" s="78"/>
      <c r="P383" s="78"/>
      <c r="Q383" s="78"/>
      <c r="R383" s="78"/>
      <c r="S383" s="78"/>
      <c r="T383" s="78"/>
      <c r="U383" s="78"/>
      <c r="V383" s="78"/>
      <c r="W383" s="78"/>
      <c r="X383" s="78"/>
      <c r="Y383" s="78"/>
      <c r="Z383" s="78"/>
      <c r="AA383" s="78"/>
      <c r="AB383" s="78"/>
      <c r="AC383" s="78"/>
      <c r="AD383" s="78"/>
      <c r="AE383" s="78"/>
      <c r="AF383" s="78"/>
    </row>
    <row r="384" spans="1:32" ht="12.75">
      <c r="A384" s="78"/>
      <c r="B384" s="78"/>
      <c r="C384" s="78"/>
      <c r="D384" s="78"/>
      <c r="E384" s="78"/>
      <c r="F384" s="78"/>
      <c r="G384" s="78"/>
      <c r="H384" s="78"/>
      <c r="I384" s="78"/>
      <c r="J384" s="78"/>
      <c r="K384" s="78"/>
      <c r="L384" s="78"/>
      <c r="M384" s="78"/>
      <c r="N384" s="78"/>
      <c r="O384" s="78"/>
      <c r="P384" s="78"/>
      <c r="Q384" s="78"/>
      <c r="R384" s="78"/>
      <c r="S384" s="78"/>
      <c r="T384" s="78"/>
      <c r="U384" s="78"/>
      <c r="V384" s="78"/>
      <c r="W384" s="78"/>
      <c r="X384" s="78"/>
      <c r="Y384" s="78"/>
      <c r="Z384" s="78"/>
      <c r="AA384" s="78"/>
      <c r="AB384" s="78"/>
      <c r="AC384" s="78"/>
      <c r="AD384" s="78"/>
      <c r="AE384" s="78"/>
      <c r="AF384" s="78"/>
    </row>
    <row r="385" spans="1:32" ht="12.75">
      <c r="A385" s="78"/>
      <c r="B385" s="78"/>
      <c r="C385" s="78"/>
      <c r="D385" s="78"/>
      <c r="E385" s="78"/>
      <c r="F385" s="78"/>
      <c r="G385" s="78"/>
      <c r="H385" s="78"/>
      <c r="I385" s="78"/>
      <c r="J385" s="78"/>
      <c r="K385" s="78"/>
      <c r="L385" s="78"/>
      <c r="M385" s="78"/>
      <c r="N385" s="78"/>
      <c r="O385" s="78"/>
      <c r="P385" s="78"/>
      <c r="Q385" s="78"/>
      <c r="R385" s="78"/>
      <c r="S385" s="78"/>
      <c r="T385" s="78"/>
      <c r="U385" s="78"/>
      <c r="V385" s="78"/>
      <c r="W385" s="78"/>
      <c r="X385" s="78"/>
      <c r="Y385" s="78"/>
      <c r="Z385" s="78"/>
      <c r="AA385" s="78"/>
      <c r="AB385" s="78"/>
      <c r="AC385" s="78"/>
      <c r="AD385" s="78"/>
      <c r="AE385" s="78"/>
      <c r="AF385" s="78"/>
    </row>
    <row r="386" spans="1:32" ht="12.75">
      <c r="A386" s="78"/>
      <c r="B386" s="78"/>
      <c r="C386" s="78"/>
      <c r="D386" s="78"/>
      <c r="E386" s="78"/>
      <c r="F386" s="78"/>
      <c r="G386" s="78"/>
      <c r="H386" s="78"/>
      <c r="I386" s="78"/>
      <c r="J386" s="78"/>
      <c r="K386" s="78"/>
      <c r="L386" s="78"/>
      <c r="M386" s="78"/>
      <c r="N386" s="78"/>
      <c r="O386" s="78"/>
      <c r="P386" s="78"/>
      <c r="Q386" s="78"/>
      <c r="R386" s="78"/>
      <c r="S386" s="78"/>
      <c r="T386" s="78"/>
      <c r="U386" s="78"/>
      <c r="V386" s="78"/>
      <c r="W386" s="78"/>
      <c r="X386" s="78"/>
      <c r="Y386" s="78"/>
      <c r="Z386" s="78"/>
      <c r="AA386" s="78"/>
      <c r="AB386" s="78"/>
      <c r="AC386" s="78"/>
      <c r="AD386" s="78"/>
      <c r="AE386" s="78"/>
      <c r="AF386" s="78"/>
    </row>
    <row r="387" spans="1:32" ht="12.75">
      <c r="A387" s="78"/>
      <c r="B387" s="78"/>
      <c r="C387" s="78"/>
      <c r="D387" s="78"/>
      <c r="E387" s="78"/>
      <c r="F387" s="78"/>
      <c r="G387" s="78"/>
      <c r="H387" s="78"/>
      <c r="I387" s="78"/>
      <c r="J387" s="78"/>
      <c r="K387" s="78"/>
      <c r="L387" s="78"/>
      <c r="M387" s="78"/>
      <c r="N387" s="78"/>
      <c r="O387" s="78"/>
      <c r="P387" s="78"/>
      <c r="Q387" s="78"/>
      <c r="R387" s="78"/>
      <c r="S387" s="78"/>
      <c r="T387" s="78"/>
      <c r="U387" s="78"/>
      <c r="V387" s="78"/>
      <c r="W387" s="78"/>
      <c r="X387" s="78"/>
      <c r="Y387" s="78"/>
      <c r="Z387" s="78"/>
      <c r="AA387" s="78"/>
      <c r="AB387" s="78"/>
      <c r="AC387" s="78"/>
      <c r="AD387" s="78"/>
      <c r="AE387" s="78"/>
      <c r="AF387" s="78"/>
    </row>
    <row r="388" spans="1:32" ht="12.75">
      <c r="A388" s="78"/>
      <c r="B388" s="78"/>
      <c r="C388" s="78"/>
      <c r="D388" s="78"/>
      <c r="E388" s="78"/>
      <c r="F388" s="78"/>
      <c r="G388" s="78"/>
      <c r="H388" s="78"/>
      <c r="I388" s="78"/>
      <c r="J388" s="78"/>
      <c r="K388" s="78"/>
      <c r="L388" s="78"/>
      <c r="M388" s="78"/>
      <c r="N388" s="78"/>
      <c r="O388" s="78"/>
      <c r="P388" s="78"/>
      <c r="Q388" s="78"/>
      <c r="R388" s="78"/>
      <c r="S388" s="78"/>
      <c r="T388" s="78"/>
      <c r="U388" s="78"/>
      <c r="V388" s="78"/>
      <c r="W388" s="78"/>
      <c r="X388" s="78"/>
      <c r="Y388" s="78"/>
      <c r="Z388" s="78"/>
      <c r="AA388" s="78"/>
      <c r="AB388" s="78"/>
      <c r="AC388" s="78"/>
      <c r="AD388" s="78"/>
      <c r="AE388" s="78"/>
      <c r="AF388" s="78"/>
    </row>
    <row r="389" spans="1:32" ht="12.75">
      <c r="A389" s="78"/>
      <c r="B389" s="78"/>
      <c r="C389" s="78"/>
      <c r="D389" s="78"/>
      <c r="E389" s="78"/>
      <c r="F389" s="78"/>
      <c r="G389" s="78"/>
      <c r="H389" s="78"/>
      <c r="I389" s="78"/>
      <c r="J389" s="78"/>
      <c r="K389" s="78"/>
      <c r="L389" s="78"/>
      <c r="M389" s="78"/>
      <c r="N389" s="78"/>
      <c r="O389" s="78"/>
      <c r="P389" s="78"/>
      <c r="Q389" s="78"/>
      <c r="R389" s="78"/>
      <c r="S389" s="78"/>
      <c r="T389" s="78"/>
      <c r="U389" s="78"/>
      <c r="V389" s="78"/>
      <c r="W389" s="78"/>
      <c r="X389" s="78"/>
      <c r="Y389" s="78"/>
      <c r="Z389" s="78"/>
      <c r="AA389" s="78"/>
      <c r="AB389" s="78"/>
      <c r="AC389" s="78"/>
      <c r="AD389" s="78"/>
      <c r="AE389" s="78"/>
      <c r="AF389" s="78"/>
    </row>
    <row r="390" spans="1:32" ht="12.75">
      <c r="A390" s="78"/>
      <c r="B390" s="78"/>
      <c r="C390" s="78"/>
      <c r="D390" s="78"/>
      <c r="E390" s="78"/>
      <c r="F390" s="78"/>
      <c r="G390" s="78"/>
      <c r="H390" s="78"/>
      <c r="I390" s="78"/>
      <c r="J390" s="78"/>
      <c r="K390" s="78"/>
      <c r="L390" s="78"/>
      <c r="M390" s="78"/>
      <c r="N390" s="78"/>
      <c r="O390" s="78"/>
      <c r="P390" s="78"/>
      <c r="Q390" s="78"/>
      <c r="R390" s="78"/>
      <c r="S390" s="78"/>
      <c r="T390" s="78"/>
      <c r="U390" s="78"/>
      <c r="V390" s="78"/>
      <c r="W390" s="78"/>
      <c r="X390" s="78"/>
      <c r="Y390" s="78"/>
      <c r="Z390" s="78"/>
      <c r="AA390" s="78"/>
      <c r="AB390" s="78"/>
      <c r="AC390" s="78"/>
      <c r="AD390" s="78"/>
      <c r="AE390" s="78"/>
      <c r="AF390" s="78"/>
    </row>
    <row r="391" spans="1:32" ht="12.75">
      <c r="A391" s="78"/>
      <c r="B391" s="78"/>
      <c r="C391" s="78"/>
      <c r="D391" s="78"/>
      <c r="E391" s="78"/>
      <c r="F391" s="78"/>
      <c r="G391" s="78"/>
      <c r="H391" s="78"/>
      <c r="I391" s="78"/>
      <c r="J391" s="78"/>
      <c r="K391" s="78"/>
      <c r="L391" s="78"/>
      <c r="M391" s="78"/>
      <c r="N391" s="78"/>
      <c r="O391" s="78"/>
      <c r="P391" s="78"/>
      <c r="Q391" s="78"/>
      <c r="R391" s="78"/>
      <c r="S391" s="78"/>
      <c r="T391" s="78"/>
      <c r="U391" s="78"/>
      <c r="V391" s="78"/>
      <c r="W391" s="78"/>
      <c r="X391" s="78"/>
      <c r="Y391" s="78"/>
      <c r="Z391" s="78"/>
      <c r="AA391" s="78"/>
      <c r="AB391" s="78"/>
      <c r="AC391" s="78"/>
      <c r="AD391" s="78"/>
      <c r="AE391" s="78"/>
      <c r="AF391" s="78"/>
    </row>
    <row r="392" spans="1:32" ht="12.75">
      <c r="A392" s="78"/>
      <c r="B392" s="78"/>
      <c r="C392" s="78"/>
      <c r="D392" s="78"/>
      <c r="E392" s="78"/>
      <c r="F392" s="78"/>
      <c r="G392" s="78"/>
      <c r="H392" s="78"/>
      <c r="I392" s="78"/>
      <c r="J392" s="78"/>
      <c r="K392" s="78"/>
      <c r="L392" s="78"/>
      <c r="M392" s="78"/>
      <c r="N392" s="78"/>
      <c r="O392" s="78"/>
      <c r="P392" s="78"/>
      <c r="Q392" s="78"/>
      <c r="R392" s="78"/>
      <c r="S392" s="78"/>
      <c r="T392" s="78"/>
      <c r="U392" s="78"/>
      <c r="V392" s="78"/>
      <c r="W392" s="78"/>
      <c r="X392" s="78"/>
      <c r="Y392" s="78"/>
      <c r="Z392" s="78"/>
      <c r="AA392" s="78"/>
      <c r="AB392" s="78"/>
      <c r="AC392" s="78"/>
      <c r="AD392" s="78"/>
      <c r="AE392" s="78"/>
      <c r="AF392" s="78"/>
    </row>
    <row r="393" spans="1:32" ht="12.75">
      <c r="A393" s="78"/>
      <c r="B393" s="78"/>
      <c r="C393" s="78"/>
      <c r="D393" s="78"/>
      <c r="E393" s="78"/>
      <c r="F393" s="78"/>
      <c r="G393" s="78"/>
      <c r="H393" s="78"/>
      <c r="I393" s="78"/>
      <c r="J393" s="78"/>
      <c r="K393" s="78"/>
      <c r="L393" s="78"/>
      <c r="M393" s="78"/>
      <c r="N393" s="78"/>
      <c r="O393" s="78"/>
      <c r="P393" s="78"/>
      <c r="Q393" s="78"/>
      <c r="R393" s="78"/>
      <c r="S393" s="78"/>
      <c r="T393" s="78"/>
      <c r="U393" s="78"/>
      <c r="V393" s="78"/>
      <c r="W393" s="78"/>
      <c r="X393" s="78"/>
      <c r="Y393" s="78"/>
      <c r="Z393" s="78"/>
      <c r="AA393" s="78"/>
      <c r="AB393" s="78"/>
      <c r="AC393" s="78"/>
      <c r="AD393" s="78"/>
      <c r="AE393" s="78"/>
      <c r="AF393" s="78"/>
    </row>
    <row r="394" spans="1:32" ht="12.75">
      <c r="A394" s="78"/>
      <c r="B394" s="78"/>
      <c r="C394" s="78"/>
      <c r="D394" s="78"/>
      <c r="E394" s="78"/>
      <c r="F394" s="78"/>
      <c r="G394" s="78"/>
      <c r="H394" s="78"/>
      <c r="I394" s="78"/>
      <c r="J394" s="78"/>
      <c r="K394" s="78"/>
      <c r="L394" s="78"/>
      <c r="M394" s="78"/>
      <c r="N394" s="78"/>
      <c r="O394" s="78"/>
      <c r="P394" s="78"/>
      <c r="Q394" s="78"/>
      <c r="R394" s="78"/>
      <c r="S394" s="78"/>
      <c r="T394" s="78"/>
      <c r="U394" s="78"/>
      <c r="V394" s="78"/>
      <c r="W394" s="78"/>
      <c r="X394" s="78"/>
      <c r="Y394" s="78"/>
      <c r="Z394" s="78"/>
      <c r="AA394" s="78"/>
      <c r="AB394" s="78"/>
      <c r="AC394" s="78"/>
      <c r="AD394" s="78"/>
      <c r="AE394" s="78"/>
      <c r="AF394" s="78"/>
    </row>
    <row r="395" spans="1:32" ht="12.75">
      <c r="A395" s="78"/>
      <c r="B395" s="78"/>
      <c r="C395" s="78"/>
      <c r="D395" s="78"/>
      <c r="E395" s="78"/>
      <c r="F395" s="78"/>
      <c r="G395" s="78"/>
      <c r="H395" s="78"/>
      <c r="I395" s="78"/>
      <c r="J395" s="78"/>
      <c r="K395" s="78"/>
      <c r="L395" s="78"/>
      <c r="M395" s="78"/>
      <c r="N395" s="78"/>
      <c r="O395" s="78"/>
      <c r="P395" s="78"/>
      <c r="Q395" s="78"/>
      <c r="R395" s="78"/>
      <c r="S395" s="78"/>
      <c r="T395" s="78"/>
      <c r="U395" s="78"/>
      <c r="V395" s="78"/>
      <c r="W395" s="78"/>
      <c r="X395" s="78"/>
      <c r="Y395" s="78"/>
      <c r="Z395" s="78"/>
      <c r="AA395" s="78"/>
      <c r="AB395" s="78"/>
      <c r="AC395" s="78"/>
      <c r="AD395" s="78"/>
      <c r="AE395" s="78"/>
      <c r="AF395" s="78"/>
    </row>
    <row r="396" spans="1:32" ht="12.75">
      <c r="A396" s="78"/>
      <c r="B396" s="78"/>
      <c r="C396" s="78"/>
      <c r="D396" s="78"/>
      <c r="E396" s="78"/>
      <c r="F396" s="78"/>
      <c r="G396" s="78"/>
      <c r="H396" s="78"/>
      <c r="I396" s="78"/>
      <c r="J396" s="78"/>
      <c r="K396" s="78"/>
      <c r="L396" s="78"/>
      <c r="M396" s="78"/>
      <c r="N396" s="78"/>
      <c r="O396" s="78"/>
      <c r="P396" s="78"/>
      <c r="Q396" s="78"/>
      <c r="R396" s="78"/>
      <c r="S396" s="78"/>
      <c r="T396" s="78"/>
      <c r="U396" s="78"/>
      <c r="V396" s="78"/>
      <c r="W396" s="78"/>
      <c r="X396" s="78"/>
      <c r="Y396" s="78"/>
      <c r="Z396" s="78"/>
      <c r="AA396" s="78"/>
      <c r="AB396" s="78"/>
      <c r="AC396" s="78"/>
      <c r="AD396" s="78"/>
      <c r="AE396" s="78"/>
      <c r="AF396" s="78"/>
    </row>
    <row r="397" spans="1:32" ht="12.75">
      <c r="A397" s="78"/>
      <c r="B397" s="78"/>
      <c r="C397" s="78"/>
      <c r="D397" s="78"/>
      <c r="E397" s="78"/>
      <c r="F397" s="78"/>
      <c r="G397" s="78"/>
      <c r="H397" s="78"/>
      <c r="I397" s="78"/>
      <c r="J397" s="78"/>
      <c r="K397" s="78"/>
      <c r="L397" s="78"/>
      <c r="M397" s="78"/>
      <c r="N397" s="78"/>
      <c r="O397" s="78"/>
      <c r="P397" s="78"/>
      <c r="Q397" s="78"/>
      <c r="R397" s="78"/>
      <c r="S397" s="78"/>
      <c r="T397" s="78"/>
      <c r="U397" s="78"/>
      <c r="V397" s="78"/>
      <c r="W397" s="78"/>
      <c r="X397" s="78"/>
      <c r="Y397" s="78"/>
      <c r="Z397" s="78"/>
      <c r="AA397" s="78"/>
      <c r="AB397" s="78"/>
      <c r="AC397" s="78"/>
      <c r="AD397" s="78"/>
      <c r="AE397" s="78"/>
      <c r="AF397" s="78"/>
    </row>
    <row r="398" spans="1:32" ht="12.75">
      <c r="A398" s="78"/>
      <c r="B398" s="78"/>
      <c r="C398" s="78"/>
      <c r="D398" s="78"/>
      <c r="E398" s="78"/>
      <c r="F398" s="78"/>
      <c r="G398" s="78"/>
      <c r="H398" s="78"/>
      <c r="I398" s="78"/>
      <c r="J398" s="78"/>
      <c r="K398" s="78"/>
      <c r="L398" s="78"/>
      <c r="M398" s="78"/>
      <c r="N398" s="78"/>
      <c r="O398" s="78"/>
      <c r="P398" s="78"/>
      <c r="Q398" s="78"/>
      <c r="R398" s="78"/>
      <c r="S398" s="78"/>
      <c r="T398" s="78"/>
      <c r="U398" s="78"/>
      <c r="V398" s="78"/>
      <c r="W398" s="78"/>
      <c r="X398" s="78"/>
      <c r="Y398" s="78"/>
      <c r="Z398" s="78"/>
      <c r="AA398" s="78"/>
      <c r="AB398" s="78"/>
      <c r="AC398" s="78"/>
      <c r="AD398" s="78"/>
      <c r="AE398" s="78"/>
      <c r="AF398" s="78"/>
    </row>
    <row r="399" spans="1:32" ht="12.75">
      <c r="A399" s="78"/>
      <c r="B399" s="78"/>
      <c r="C399" s="78"/>
      <c r="D399" s="78"/>
      <c r="E399" s="78"/>
      <c r="F399" s="78"/>
      <c r="G399" s="78"/>
      <c r="H399" s="78"/>
      <c r="I399" s="78"/>
      <c r="J399" s="78"/>
      <c r="K399" s="78"/>
      <c r="L399" s="78"/>
      <c r="M399" s="78"/>
      <c r="N399" s="78"/>
      <c r="O399" s="78"/>
      <c r="P399" s="78"/>
      <c r="Q399" s="78"/>
      <c r="R399" s="78"/>
      <c r="S399" s="78"/>
      <c r="T399" s="78"/>
      <c r="U399" s="78"/>
      <c r="V399" s="78"/>
      <c r="W399" s="78"/>
      <c r="X399" s="78"/>
      <c r="Y399" s="78"/>
      <c r="Z399" s="78"/>
      <c r="AA399" s="78"/>
      <c r="AB399" s="78"/>
      <c r="AC399" s="78"/>
      <c r="AD399" s="78"/>
      <c r="AE399" s="78"/>
      <c r="AF399" s="78"/>
    </row>
    <row r="400" spans="1:32" ht="12.75">
      <c r="A400" s="78"/>
      <c r="B400" s="78"/>
      <c r="C400" s="78"/>
      <c r="D400" s="78"/>
      <c r="E400" s="78"/>
      <c r="F400" s="78"/>
      <c r="G400" s="78"/>
      <c r="H400" s="78"/>
      <c r="I400" s="78"/>
      <c r="J400" s="78"/>
      <c r="K400" s="78"/>
      <c r="L400" s="78"/>
      <c r="M400" s="78"/>
      <c r="N400" s="78"/>
      <c r="O400" s="78"/>
      <c r="P400" s="78"/>
      <c r="Q400" s="78"/>
      <c r="R400" s="78"/>
      <c r="S400" s="78"/>
      <c r="T400" s="78"/>
      <c r="U400" s="78"/>
      <c r="V400" s="78"/>
      <c r="W400" s="78"/>
      <c r="X400" s="78"/>
      <c r="Y400" s="78"/>
      <c r="Z400" s="78"/>
      <c r="AA400" s="78"/>
      <c r="AB400" s="78"/>
      <c r="AC400" s="78"/>
      <c r="AD400" s="78"/>
      <c r="AE400" s="78"/>
      <c r="AF400" s="78"/>
    </row>
    <row r="401" spans="1:32" ht="12.75">
      <c r="A401" s="78"/>
      <c r="B401" s="78"/>
      <c r="C401" s="78"/>
      <c r="D401" s="78"/>
      <c r="E401" s="78"/>
      <c r="F401" s="78"/>
      <c r="G401" s="78"/>
      <c r="H401" s="78"/>
      <c r="I401" s="78"/>
      <c r="J401" s="78"/>
      <c r="K401" s="78"/>
      <c r="L401" s="78"/>
      <c r="M401" s="78"/>
      <c r="N401" s="78"/>
      <c r="O401" s="78"/>
      <c r="P401" s="78"/>
      <c r="Q401" s="78"/>
      <c r="R401" s="78"/>
      <c r="S401" s="78"/>
      <c r="T401" s="78"/>
      <c r="U401" s="78"/>
      <c r="V401" s="78"/>
      <c r="W401" s="78"/>
      <c r="X401" s="78"/>
      <c r="Y401" s="78"/>
      <c r="Z401" s="78"/>
      <c r="AA401" s="78"/>
      <c r="AB401" s="78"/>
      <c r="AC401" s="78"/>
      <c r="AD401" s="78"/>
      <c r="AE401" s="78"/>
      <c r="AF401" s="78"/>
    </row>
    <row r="402" spans="1:32" ht="12.75">
      <c r="A402" s="78"/>
      <c r="B402" s="78"/>
      <c r="C402" s="78"/>
      <c r="D402" s="78"/>
      <c r="E402" s="78"/>
      <c r="F402" s="78"/>
      <c r="G402" s="78"/>
      <c r="H402" s="78"/>
      <c r="I402" s="78"/>
      <c r="J402" s="78"/>
      <c r="K402" s="78"/>
      <c r="L402" s="78"/>
      <c r="M402" s="78"/>
      <c r="N402" s="78"/>
      <c r="O402" s="78"/>
      <c r="P402" s="78"/>
      <c r="Q402" s="78"/>
      <c r="R402" s="78"/>
      <c r="S402" s="78"/>
      <c r="T402" s="78"/>
      <c r="U402" s="78"/>
      <c r="V402" s="78"/>
      <c r="W402" s="78"/>
      <c r="X402" s="78"/>
      <c r="Y402" s="78"/>
      <c r="Z402" s="78"/>
      <c r="AA402" s="78"/>
      <c r="AB402" s="78"/>
      <c r="AC402" s="78"/>
      <c r="AD402" s="78"/>
      <c r="AE402" s="78"/>
      <c r="AF402" s="78"/>
    </row>
    <row r="403" spans="1:32" ht="12.75">
      <c r="A403" s="78"/>
      <c r="B403" s="78"/>
      <c r="C403" s="78"/>
      <c r="D403" s="78"/>
      <c r="E403" s="78"/>
      <c r="F403" s="78"/>
      <c r="G403" s="78"/>
      <c r="H403" s="78"/>
      <c r="I403" s="78"/>
      <c r="J403" s="78"/>
      <c r="K403" s="78"/>
      <c r="L403" s="78"/>
      <c r="M403" s="78"/>
      <c r="N403" s="78"/>
      <c r="O403" s="78"/>
      <c r="P403" s="78"/>
      <c r="Q403" s="78"/>
      <c r="R403" s="78"/>
      <c r="S403" s="78"/>
      <c r="T403" s="78"/>
      <c r="U403" s="78"/>
      <c r="V403" s="78"/>
      <c r="W403" s="78"/>
      <c r="X403" s="78"/>
      <c r="Y403" s="78"/>
      <c r="Z403" s="78"/>
      <c r="AA403" s="78"/>
      <c r="AB403" s="78"/>
      <c r="AC403" s="78"/>
      <c r="AD403" s="78"/>
      <c r="AE403" s="78"/>
      <c r="AF403" s="78"/>
    </row>
    <row r="404" spans="1:32" ht="12.75">
      <c r="A404" s="78"/>
      <c r="B404" s="78"/>
      <c r="C404" s="78"/>
      <c r="D404" s="78"/>
      <c r="E404" s="78"/>
      <c r="F404" s="78"/>
      <c r="G404" s="78"/>
      <c r="H404" s="78"/>
      <c r="I404" s="78"/>
      <c r="J404" s="78"/>
      <c r="K404" s="78"/>
      <c r="L404" s="78"/>
      <c r="M404" s="78"/>
      <c r="N404" s="78"/>
      <c r="O404" s="78"/>
      <c r="P404" s="78"/>
      <c r="Q404" s="78"/>
      <c r="R404" s="78"/>
      <c r="S404" s="78"/>
      <c r="T404" s="78"/>
      <c r="U404" s="78"/>
      <c r="V404" s="78"/>
      <c r="W404" s="78"/>
      <c r="X404" s="78"/>
      <c r="Y404" s="78"/>
      <c r="Z404" s="78"/>
      <c r="AA404" s="78"/>
      <c r="AB404" s="78"/>
      <c r="AC404" s="78"/>
      <c r="AD404" s="78"/>
      <c r="AE404" s="78"/>
      <c r="AF404" s="78"/>
    </row>
    <row r="405" spans="1:32" ht="12.75">
      <c r="A405" s="78"/>
      <c r="B405" s="78"/>
      <c r="C405" s="78"/>
      <c r="D405" s="78"/>
      <c r="E405" s="78"/>
      <c r="F405" s="78"/>
      <c r="G405" s="78"/>
      <c r="H405" s="78"/>
      <c r="I405" s="78"/>
      <c r="J405" s="78"/>
      <c r="K405" s="78"/>
      <c r="L405" s="78"/>
      <c r="M405" s="78"/>
      <c r="N405" s="78"/>
      <c r="O405" s="78"/>
      <c r="P405" s="78"/>
      <c r="Q405" s="78"/>
      <c r="R405" s="78"/>
      <c r="S405" s="78"/>
      <c r="T405" s="78"/>
      <c r="U405" s="78"/>
      <c r="V405" s="78"/>
      <c r="W405" s="78"/>
      <c r="X405" s="78"/>
      <c r="Y405" s="78"/>
      <c r="Z405" s="78"/>
      <c r="AA405" s="78"/>
      <c r="AB405" s="78"/>
      <c r="AC405" s="78"/>
      <c r="AD405" s="78"/>
      <c r="AE405" s="78"/>
      <c r="AF405" s="78"/>
    </row>
    <row r="406" spans="1:32" ht="12.75">
      <c r="A406" s="78"/>
      <c r="B406" s="78"/>
      <c r="C406" s="78"/>
      <c r="D406" s="78"/>
      <c r="E406" s="78"/>
      <c r="F406" s="78"/>
      <c r="G406" s="78"/>
      <c r="H406" s="78"/>
      <c r="I406" s="78"/>
      <c r="J406" s="78"/>
      <c r="K406" s="78"/>
      <c r="L406" s="78"/>
      <c r="M406" s="78"/>
      <c r="N406" s="78"/>
      <c r="O406" s="78"/>
      <c r="P406" s="78"/>
      <c r="Q406" s="78"/>
      <c r="R406" s="78"/>
      <c r="S406" s="78"/>
      <c r="T406" s="78"/>
      <c r="U406" s="78"/>
      <c r="V406" s="78"/>
      <c r="W406" s="78"/>
      <c r="X406" s="78"/>
      <c r="Y406" s="78"/>
      <c r="Z406" s="78"/>
      <c r="AA406" s="78"/>
      <c r="AB406" s="78"/>
      <c r="AC406" s="78"/>
      <c r="AD406" s="78"/>
      <c r="AE406" s="78"/>
      <c r="AF406" s="78"/>
    </row>
    <row r="407" spans="1:32" ht="12.75">
      <c r="A407" s="78"/>
      <c r="B407" s="78"/>
      <c r="C407" s="78"/>
      <c r="D407" s="78"/>
      <c r="E407" s="78"/>
      <c r="F407" s="78"/>
      <c r="G407" s="78"/>
      <c r="H407" s="78"/>
      <c r="I407" s="78"/>
      <c r="J407" s="78"/>
      <c r="K407" s="78"/>
      <c r="L407" s="78"/>
      <c r="M407" s="78"/>
      <c r="N407" s="78"/>
      <c r="O407" s="78"/>
      <c r="P407" s="78"/>
      <c r="Q407" s="78"/>
      <c r="R407" s="78"/>
      <c r="S407" s="78"/>
      <c r="T407" s="78"/>
      <c r="U407" s="78"/>
      <c r="V407" s="78"/>
      <c r="W407" s="78"/>
      <c r="X407" s="78"/>
      <c r="Y407" s="78"/>
      <c r="Z407" s="78"/>
      <c r="AA407" s="78"/>
      <c r="AB407" s="78"/>
      <c r="AC407" s="78"/>
      <c r="AD407" s="78"/>
      <c r="AE407" s="78"/>
      <c r="AF407" s="78"/>
    </row>
    <row r="408" spans="1:32" ht="12.75">
      <c r="A408" s="78"/>
      <c r="B408" s="78"/>
      <c r="C408" s="78"/>
      <c r="D408" s="78"/>
      <c r="E408" s="78"/>
      <c r="F408" s="78"/>
      <c r="G408" s="78"/>
      <c r="H408" s="78"/>
      <c r="I408" s="78"/>
      <c r="J408" s="78"/>
      <c r="K408" s="78"/>
      <c r="L408" s="78"/>
      <c r="M408" s="78"/>
      <c r="N408" s="78"/>
      <c r="O408" s="78"/>
      <c r="P408" s="78"/>
      <c r="Q408" s="78"/>
      <c r="R408" s="78"/>
      <c r="S408" s="78"/>
      <c r="T408" s="78"/>
      <c r="U408" s="78"/>
      <c r="V408" s="78"/>
      <c r="W408" s="78"/>
      <c r="X408" s="78"/>
      <c r="Y408" s="78"/>
      <c r="Z408" s="78"/>
      <c r="AA408" s="78"/>
      <c r="AB408" s="78"/>
      <c r="AC408" s="78"/>
      <c r="AD408" s="78"/>
      <c r="AE408" s="78"/>
      <c r="AF408" s="78"/>
    </row>
    <row r="409" spans="1:32" ht="12.75">
      <c r="A409" s="78"/>
      <c r="B409" s="78"/>
      <c r="C409" s="78"/>
      <c r="D409" s="78"/>
      <c r="E409" s="78"/>
      <c r="F409" s="78"/>
      <c r="G409" s="78"/>
      <c r="H409" s="78"/>
      <c r="I409" s="78"/>
      <c r="J409" s="78"/>
      <c r="K409" s="78"/>
      <c r="L409" s="78"/>
      <c r="M409" s="78"/>
      <c r="N409" s="78"/>
      <c r="O409" s="78"/>
      <c r="P409" s="78"/>
      <c r="Q409" s="78"/>
      <c r="R409" s="78"/>
      <c r="S409" s="78"/>
      <c r="T409" s="78"/>
      <c r="U409" s="78"/>
      <c r="V409" s="78"/>
      <c r="W409" s="78"/>
      <c r="X409" s="78"/>
      <c r="Y409" s="78"/>
      <c r="Z409" s="78"/>
      <c r="AA409" s="78"/>
      <c r="AB409" s="78"/>
      <c r="AC409" s="78"/>
      <c r="AD409" s="78"/>
      <c r="AE409" s="78"/>
      <c r="AF409" s="78"/>
    </row>
    <row r="410" spans="1:32" ht="12.75">
      <c r="A410" s="78"/>
      <c r="B410" s="78"/>
      <c r="C410" s="78"/>
      <c r="D410" s="78"/>
      <c r="E410" s="78"/>
      <c r="F410" s="78"/>
      <c r="G410" s="78"/>
      <c r="H410" s="78"/>
      <c r="I410" s="78"/>
      <c r="J410" s="78"/>
      <c r="K410" s="78"/>
      <c r="L410" s="78"/>
      <c r="M410" s="78"/>
      <c r="N410" s="78"/>
      <c r="O410" s="78"/>
      <c r="P410" s="78"/>
      <c r="Q410" s="78"/>
      <c r="R410" s="78"/>
      <c r="S410" s="78"/>
      <c r="T410" s="78"/>
      <c r="U410" s="78"/>
      <c r="V410" s="78"/>
      <c r="W410" s="78"/>
      <c r="X410" s="78"/>
      <c r="Y410" s="78"/>
      <c r="Z410" s="78"/>
      <c r="AA410" s="78"/>
      <c r="AB410" s="78"/>
      <c r="AC410" s="78"/>
      <c r="AD410" s="78"/>
      <c r="AE410" s="78"/>
      <c r="AF410" s="78"/>
    </row>
    <row r="411" spans="1:32" ht="12.75">
      <c r="A411" s="78"/>
      <c r="B411" s="78"/>
      <c r="C411" s="78"/>
      <c r="D411" s="78"/>
      <c r="E411" s="78"/>
      <c r="F411" s="78"/>
      <c r="G411" s="78"/>
      <c r="H411" s="78"/>
      <c r="I411" s="78"/>
      <c r="J411" s="78"/>
      <c r="K411" s="78"/>
      <c r="L411" s="78"/>
      <c r="M411" s="78"/>
      <c r="N411" s="78"/>
      <c r="O411" s="78"/>
      <c r="P411" s="78"/>
      <c r="Q411" s="78"/>
      <c r="R411" s="78"/>
      <c r="S411" s="78"/>
      <c r="T411" s="78"/>
      <c r="U411" s="78"/>
      <c r="V411" s="78"/>
      <c r="W411" s="78"/>
      <c r="X411" s="78"/>
      <c r="Y411" s="78"/>
      <c r="Z411" s="78"/>
      <c r="AA411" s="78"/>
      <c r="AB411" s="78"/>
      <c r="AC411" s="78"/>
      <c r="AD411" s="78"/>
      <c r="AE411" s="78"/>
      <c r="AF411" s="78"/>
    </row>
    <row r="412" spans="1:32" ht="12.75">
      <c r="A412" s="78"/>
      <c r="B412" s="78"/>
      <c r="C412" s="78"/>
      <c r="D412" s="78"/>
      <c r="E412" s="78"/>
      <c r="F412" s="78"/>
      <c r="G412" s="78"/>
      <c r="H412" s="78"/>
      <c r="I412" s="78"/>
      <c r="J412" s="78"/>
      <c r="K412" s="78"/>
      <c r="L412" s="78"/>
      <c r="M412" s="78"/>
      <c r="N412" s="78"/>
      <c r="O412" s="78"/>
      <c r="P412" s="78"/>
      <c r="Q412" s="78"/>
      <c r="R412" s="78"/>
      <c r="S412" s="78"/>
      <c r="T412" s="78"/>
      <c r="U412" s="78"/>
      <c r="V412" s="78"/>
      <c r="W412" s="78"/>
      <c r="X412" s="78"/>
      <c r="Y412" s="78"/>
      <c r="Z412" s="78"/>
      <c r="AA412" s="78"/>
      <c r="AB412" s="78"/>
      <c r="AC412" s="78"/>
      <c r="AD412" s="78"/>
      <c r="AE412" s="78"/>
      <c r="AF412" s="78"/>
    </row>
    <row r="413" spans="1:32" ht="12.75">
      <c r="A413" s="78"/>
      <c r="B413" s="78"/>
      <c r="C413" s="78"/>
      <c r="D413" s="78"/>
      <c r="E413" s="78"/>
      <c r="F413" s="78"/>
      <c r="G413" s="78"/>
      <c r="H413" s="78"/>
      <c r="I413" s="78"/>
      <c r="J413" s="78"/>
      <c r="K413" s="78"/>
      <c r="L413" s="78"/>
      <c r="M413" s="78"/>
      <c r="N413" s="78"/>
      <c r="O413" s="78"/>
      <c r="P413" s="78"/>
      <c r="Q413" s="78"/>
      <c r="R413" s="78"/>
      <c r="S413" s="78"/>
      <c r="T413" s="78"/>
      <c r="U413" s="78"/>
      <c r="V413" s="78"/>
      <c r="W413" s="78"/>
      <c r="X413" s="78"/>
      <c r="Y413" s="78"/>
      <c r="Z413" s="78"/>
      <c r="AA413" s="78"/>
      <c r="AB413" s="78"/>
      <c r="AC413" s="78"/>
      <c r="AD413" s="78"/>
      <c r="AE413" s="78"/>
      <c r="AF413" s="78"/>
    </row>
    <row r="414" spans="1:32" ht="12.75">
      <c r="A414" s="78"/>
      <c r="B414" s="78"/>
      <c r="C414" s="78"/>
      <c r="D414" s="78"/>
      <c r="E414" s="78"/>
      <c r="F414" s="78"/>
      <c r="G414" s="78"/>
      <c r="H414" s="78"/>
      <c r="I414" s="78"/>
      <c r="J414" s="78"/>
      <c r="K414" s="78"/>
      <c r="L414" s="78"/>
      <c r="M414" s="78"/>
      <c r="N414" s="78"/>
      <c r="O414" s="78"/>
      <c r="P414" s="78"/>
      <c r="Q414" s="78"/>
      <c r="R414" s="78"/>
      <c r="S414" s="78"/>
      <c r="T414" s="78"/>
      <c r="U414" s="78"/>
      <c r="V414" s="78"/>
      <c r="W414" s="78"/>
      <c r="X414" s="78"/>
      <c r="Y414" s="78"/>
      <c r="Z414" s="78"/>
      <c r="AA414" s="78"/>
      <c r="AB414" s="78"/>
      <c r="AC414" s="78"/>
      <c r="AD414" s="78"/>
      <c r="AE414" s="78"/>
      <c r="AF414" s="78"/>
    </row>
    <row r="415" spans="1:32" ht="12.75">
      <c r="A415" s="78"/>
      <c r="B415" s="78"/>
      <c r="C415" s="78"/>
      <c r="D415" s="78"/>
      <c r="E415" s="78"/>
      <c r="F415" s="78"/>
      <c r="G415" s="78"/>
      <c r="H415" s="78"/>
      <c r="I415" s="78"/>
      <c r="J415" s="78"/>
      <c r="K415" s="78"/>
      <c r="L415" s="78"/>
      <c r="M415" s="78"/>
      <c r="N415" s="78"/>
      <c r="O415" s="78"/>
      <c r="P415" s="78"/>
      <c r="Q415" s="78"/>
      <c r="R415" s="78"/>
      <c r="S415" s="78"/>
      <c r="T415" s="78"/>
      <c r="U415" s="78"/>
      <c r="V415" s="78"/>
      <c r="W415" s="78"/>
      <c r="X415" s="78"/>
      <c r="Y415" s="78"/>
      <c r="Z415" s="78"/>
      <c r="AA415" s="78"/>
      <c r="AB415" s="78"/>
      <c r="AC415" s="78"/>
      <c r="AD415" s="78"/>
      <c r="AE415" s="78"/>
      <c r="AF415" s="78"/>
    </row>
    <row r="416" spans="1:32" ht="12.75">
      <c r="A416" s="78"/>
      <c r="B416" s="78"/>
      <c r="C416" s="78"/>
      <c r="D416" s="78"/>
      <c r="E416" s="78"/>
      <c r="F416" s="78"/>
      <c r="G416" s="78"/>
      <c r="H416" s="78"/>
      <c r="I416" s="78"/>
      <c r="J416" s="78"/>
      <c r="K416" s="78"/>
      <c r="L416" s="78"/>
      <c r="M416" s="78"/>
      <c r="N416" s="78"/>
      <c r="O416" s="78"/>
      <c r="P416" s="78"/>
      <c r="Q416" s="78"/>
      <c r="R416" s="78"/>
      <c r="S416" s="78"/>
      <c r="T416" s="78"/>
      <c r="U416" s="78"/>
      <c r="V416" s="78"/>
      <c r="W416" s="78"/>
      <c r="X416" s="78"/>
      <c r="Y416" s="78"/>
      <c r="Z416" s="78"/>
      <c r="AA416" s="78"/>
      <c r="AB416" s="78"/>
      <c r="AC416" s="78"/>
      <c r="AD416" s="78"/>
      <c r="AE416" s="78"/>
      <c r="AF416" s="78"/>
    </row>
    <row r="417" spans="1:32" ht="12.75">
      <c r="A417" s="78"/>
      <c r="B417" s="78"/>
      <c r="C417" s="78"/>
      <c r="D417" s="78"/>
      <c r="E417" s="78"/>
      <c r="F417" s="78"/>
      <c r="G417" s="78"/>
      <c r="H417" s="78"/>
      <c r="I417" s="78"/>
      <c r="J417" s="78"/>
      <c r="K417" s="78"/>
      <c r="L417" s="78"/>
      <c r="M417" s="78"/>
      <c r="N417" s="78"/>
      <c r="O417" s="78"/>
      <c r="P417" s="78"/>
      <c r="Q417" s="78"/>
      <c r="R417" s="78"/>
      <c r="S417" s="78"/>
      <c r="T417" s="78"/>
      <c r="U417" s="78"/>
      <c r="V417" s="78"/>
      <c r="W417" s="78"/>
      <c r="X417" s="78"/>
      <c r="Y417" s="78"/>
      <c r="Z417" s="78"/>
      <c r="AA417" s="78"/>
      <c r="AB417" s="78"/>
      <c r="AC417" s="78"/>
      <c r="AD417" s="78"/>
      <c r="AE417" s="78"/>
      <c r="AF417" s="78"/>
    </row>
    <row r="418" spans="1:32" ht="12.75">
      <c r="A418" s="78"/>
      <c r="B418" s="78"/>
      <c r="C418" s="78"/>
      <c r="D418" s="78"/>
      <c r="E418" s="78"/>
      <c r="F418" s="78"/>
      <c r="G418" s="78"/>
      <c r="H418" s="78"/>
      <c r="I418" s="78"/>
      <c r="J418" s="78"/>
      <c r="K418" s="78"/>
      <c r="L418" s="78"/>
      <c r="M418" s="78"/>
      <c r="N418" s="78"/>
      <c r="O418" s="78"/>
      <c r="P418" s="78"/>
      <c r="Q418" s="78"/>
      <c r="R418" s="78"/>
      <c r="S418" s="78"/>
      <c r="T418" s="78"/>
      <c r="U418" s="78"/>
      <c r="V418" s="78"/>
      <c r="W418" s="78"/>
      <c r="X418" s="78"/>
      <c r="Y418" s="78"/>
      <c r="Z418" s="78"/>
      <c r="AA418" s="78"/>
      <c r="AB418" s="78"/>
      <c r="AC418" s="78"/>
      <c r="AD418" s="78"/>
      <c r="AE418" s="78"/>
      <c r="AF418" s="78"/>
    </row>
    <row r="419" spans="1:32" ht="12.75">
      <c r="A419" s="78"/>
      <c r="B419" s="78"/>
      <c r="C419" s="78"/>
      <c r="D419" s="78"/>
      <c r="E419" s="78"/>
      <c r="F419" s="78"/>
      <c r="G419" s="78"/>
      <c r="H419" s="78"/>
      <c r="I419" s="78"/>
      <c r="J419" s="78"/>
      <c r="K419" s="78"/>
      <c r="L419" s="78"/>
      <c r="M419" s="78"/>
      <c r="N419" s="78"/>
      <c r="O419" s="78"/>
      <c r="P419" s="78"/>
      <c r="Q419" s="78"/>
      <c r="R419" s="78"/>
      <c r="S419" s="78"/>
      <c r="T419" s="78"/>
      <c r="U419" s="78"/>
      <c r="V419" s="78"/>
      <c r="W419" s="78"/>
      <c r="X419" s="78"/>
      <c r="Y419" s="78"/>
      <c r="Z419" s="78"/>
      <c r="AA419" s="78"/>
      <c r="AB419" s="78"/>
      <c r="AC419" s="78"/>
      <c r="AD419" s="78"/>
      <c r="AE419" s="78"/>
      <c r="AF419" s="78"/>
    </row>
    <row r="420" spans="1:32" ht="12.75">
      <c r="A420" s="78"/>
      <c r="B420" s="78"/>
      <c r="C420" s="78"/>
      <c r="D420" s="78"/>
      <c r="E420" s="78"/>
      <c r="F420" s="78"/>
      <c r="G420" s="78"/>
      <c r="H420" s="78"/>
      <c r="I420" s="78"/>
      <c r="J420" s="78"/>
      <c r="K420" s="78"/>
      <c r="L420" s="78"/>
      <c r="M420" s="78"/>
      <c r="N420" s="78"/>
      <c r="O420" s="78"/>
      <c r="P420" s="78"/>
      <c r="Q420" s="78"/>
      <c r="R420" s="78"/>
      <c r="S420" s="78"/>
      <c r="T420" s="78"/>
      <c r="U420" s="78"/>
      <c r="V420" s="78"/>
      <c r="W420" s="78"/>
      <c r="X420" s="78"/>
      <c r="Y420" s="78"/>
      <c r="Z420" s="78"/>
      <c r="AA420" s="78"/>
      <c r="AB420" s="78"/>
      <c r="AC420" s="78"/>
      <c r="AD420" s="78"/>
      <c r="AE420" s="78"/>
      <c r="AF420" s="78"/>
    </row>
    <row r="421" spans="1:32" ht="12.75">
      <c r="A421" s="78"/>
      <c r="B421" s="78"/>
      <c r="C421" s="78"/>
      <c r="D421" s="78"/>
      <c r="E421" s="78"/>
      <c r="F421" s="78"/>
      <c r="G421" s="78"/>
      <c r="H421" s="78"/>
      <c r="I421" s="78"/>
      <c r="J421" s="78"/>
      <c r="K421" s="78"/>
      <c r="L421" s="78"/>
      <c r="M421" s="78"/>
      <c r="N421" s="78"/>
      <c r="O421" s="78"/>
      <c r="P421" s="78"/>
      <c r="Q421" s="78"/>
      <c r="R421" s="78"/>
      <c r="S421" s="78"/>
      <c r="T421" s="78"/>
      <c r="U421" s="78"/>
      <c r="V421" s="78"/>
      <c r="W421" s="78"/>
      <c r="X421" s="78"/>
      <c r="Y421" s="78"/>
      <c r="Z421" s="78"/>
      <c r="AA421" s="78"/>
      <c r="AB421" s="78"/>
      <c r="AC421" s="78"/>
      <c r="AD421" s="78"/>
      <c r="AE421" s="78"/>
      <c r="AF421" s="78"/>
    </row>
    <row r="422" spans="1:32" ht="12.75">
      <c r="A422" s="78"/>
      <c r="B422" s="78"/>
      <c r="C422" s="78"/>
      <c r="D422" s="78"/>
      <c r="E422" s="78"/>
      <c r="F422" s="78"/>
      <c r="G422" s="78"/>
      <c r="H422" s="78"/>
      <c r="I422" s="78"/>
      <c r="J422" s="78"/>
      <c r="K422" s="78"/>
      <c r="L422" s="78"/>
      <c r="M422" s="78"/>
      <c r="N422" s="78"/>
      <c r="O422" s="78"/>
      <c r="P422" s="78"/>
      <c r="Q422" s="78"/>
      <c r="R422" s="78"/>
      <c r="S422" s="78"/>
      <c r="T422" s="78"/>
      <c r="U422" s="78"/>
      <c r="V422" s="78"/>
      <c r="W422" s="78"/>
      <c r="X422" s="78"/>
      <c r="Y422" s="78"/>
      <c r="Z422" s="78"/>
      <c r="AA422" s="78"/>
      <c r="AB422" s="78"/>
      <c r="AC422" s="78"/>
      <c r="AD422" s="78"/>
      <c r="AE422" s="78"/>
      <c r="AF422" s="78"/>
    </row>
    <row r="423" spans="1:32" ht="12.75">
      <c r="A423" s="78"/>
      <c r="B423" s="78"/>
      <c r="C423" s="78"/>
      <c r="D423" s="78"/>
      <c r="E423" s="78"/>
      <c r="F423" s="78"/>
      <c r="G423" s="78"/>
      <c r="H423" s="78"/>
      <c r="I423" s="78"/>
      <c r="J423" s="78"/>
      <c r="K423" s="78"/>
      <c r="L423" s="78"/>
      <c r="M423" s="78"/>
      <c r="N423" s="78"/>
      <c r="O423" s="78"/>
      <c r="P423" s="78"/>
      <c r="Q423" s="78"/>
      <c r="R423" s="78"/>
      <c r="S423" s="78"/>
      <c r="T423" s="78"/>
      <c r="U423" s="78"/>
      <c r="V423" s="78"/>
      <c r="W423" s="78"/>
      <c r="X423" s="78"/>
      <c r="Y423" s="78"/>
      <c r="Z423" s="78"/>
      <c r="AA423" s="78"/>
      <c r="AB423" s="78"/>
      <c r="AC423" s="78"/>
      <c r="AD423" s="78"/>
      <c r="AE423" s="78"/>
      <c r="AF423" s="78"/>
    </row>
    <row r="424" spans="1:32" ht="12.75">
      <c r="A424" s="78"/>
      <c r="B424" s="78"/>
      <c r="C424" s="78"/>
      <c r="D424" s="78"/>
      <c r="E424" s="78"/>
      <c r="F424" s="78"/>
      <c r="G424" s="78"/>
      <c r="H424" s="78"/>
      <c r="I424" s="78"/>
      <c r="J424" s="78"/>
      <c r="K424" s="78"/>
      <c r="L424" s="78"/>
      <c r="M424" s="78"/>
      <c r="N424" s="78"/>
      <c r="O424" s="78"/>
      <c r="P424" s="78"/>
      <c r="Q424" s="78"/>
      <c r="R424" s="78"/>
      <c r="S424" s="78"/>
      <c r="T424" s="78"/>
      <c r="U424" s="78"/>
      <c r="V424" s="78"/>
      <c r="W424" s="78"/>
      <c r="X424" s="78"/>
      <c r="Y424" s="78"/>
      <c r="Z424" s="78"/>
      <c r="AA424" s="78"/>
      <c r="AB424" s="78"/>
      <c r="AC424" s="78"/>
      <c r="AD424" s="78"/>
      <c r="AE424" s="78"/>
      <c r="AF424" s="78"/>
    </row>
    <row r="425" spans="1:32" ht="12.75">
      <c r="A425" s="78"/>
      <c r="B425" s="78"/>
      <c r="C425" s="78"/>
      <c r="D425" s="78"/>
      <c r="E425" s="78"/>
      <c r="F425" s="78"/>
      <c r="G425" s="78"/>
      <c r="H425" s="78"/>
      <c r="I425" s="78"/>
      <c r="J425" s="78"/>
      <c r="K425" s="78"/>
      <c r="L425" s="78"/>
      <c r="M425" s="78"/>
      <c r="N425" s="78"/>
      <c r="O425" s="78"/>
      <c r="P425" s="78"/>
      <c r="Q425" s="78"/>
      <c r="R425" s="78"/>
      <c r="S425" s="78"/>
      <c r="T425" s="78"/>
      <c r="U425" s="78"/>
      <c r="V425" s="78"/>
      <c r="W425" s="78"/>
      <c r="X425" s="78"/>
      <c r="Y425" s="78"/>
      <c r="Z425" s="78"/>
      <c r="AA425" s="78"/>
      <c r="AB425" s="78"/>
      <c r="AC425" s="78"/>
      <c r="AD425" s="78"/>
      <c r="AE425" s="78"/>
      <c r="AF425" s="78"/>
    </row>
    <row r="426" spans="1:32" ht="12.75">
      <c r="A426" s="78"/>
      <c r="B426" s="78"/>
      <c r="C426" s="78"/>
      <c r="D426" s="78"/>
      <c r="E426" s="78"/>
      <c r="F426" s="78"/>
      <c r="G426" s="78"/>
      <c r="H426" s="78"/>
      <c r="I426" s="78"/>
      <c r="J426" s="78"/>
      <c r="K426" s="78"/>
      <c r="L426" s="78"/>
      <c r="M426" s="78"/>
      <c r="N426" s="78"/>
      <c r="O426" s="78"/>
      <c r="P426" s="78"/>
      <c r="Q426" s="78"/>
      <c r="R426" s="78"/>
      <c r="S426" s="78"/>
      <c r="T426" s="78"/>
      <c r="U426" s="78"/>
      <c r="V426" s="78"/>
      <c r="W426" s="78"/>
      <c r="X426" s="78"/>
      <c r="Y426" s="78"/>
      <c r="Z426" s="78"/>
      <c r="AA426" s="78"/>
      <c r="AB426" s="78"/>
      <c r="AC426" s="78"/>
      <c r="AD426" s="78"/>
      <c r="AE426" s="78"/>
      <c r="AF426" s="78"/>
    </row>
    <row r="427" spans="1:32" ht="12.75">
      <c r="A427" s="78"/>
      <c r="B427" s="78"/>
      <c r="C427" s="78"/>
      <c r="D427" s="78"/>
      <c r="E427" s="78"/>
      <c r="F427" s="78"/>
      <c r="G427" s="78"/>
      <c r="H427" s="78"/>
      <c r="I427" s="78"/>
      <c r="J427" s="78"/>
      <c r="K427" s="78"/>
      <c r="L427" s="78"/>
      <c r="M427" s="78"/>
      <c r="N427" s="78"/>
      <c r="O427" s="78"/>
      <c r="P427" s="78"/>
      <c r="Q427" s="78"/>
      <c r="R427" s="78"/>
      <c r="S427" s="78"/>
      <c r="T427" s="78"/>
      <c r="U427" s="78"/>
      <c r="V427" s="78"/>
      <c r="W427" s="78"/>
      <c r="X427" s="78"/>
      <c r="Y427" s="78"/>
      <c r="Z427" s="78"/>
      <c r="AA427" s="78"/>
      <c r="AB427" s="78"/>
      <c r="AC427" s="78"/>
      <c r="AD427" s="78"/>
      <c r="AE427" s="78"/>
      <c r="AF427" s="78"/>
    </row>
    <row r="428" spans="1:32" ht="12.75">
      <c r="A428" s="78"/>
      <c r="B428" s="78"/>
      <c r="C428" s="78"/>
      <c r="D428" s="78"/>
      <c r="E428" s="78"/>
      <c r="F428" s="78"/>
      <c r="G428" s="78"/>
      <c r="H428" s="78"/>
      <c r="I428" s="78"/>
      <c r="J428" s="78"/>
      <c r="K428" s="78"/>
      <c r="L428" s="78"/>
      <c r="M428" s="78"/>
      <c r="N428" s="78"/>
      <c r="O428" s="78"/>
      <c r="P428" s="78"/>
      <c r="Q428" s="78"/>
      <c r="R428" s="78"/>
      <c r="S428" s="78"/>
      <c r="T428" s="78"/>
      <c r="U428" s="78"/>
      <c r="V428" s="78"/>
      <c r="W428" s="78"/>
      <c r="X428" s="78"/>
      <c r="Y428" s="78"/>
      <c r="Z428" s="78"/>
      <c r="AA428" s="78"/>
      <c r="AB428" s="78"/>
      <c r="AC428" s="78"/>
      <c r="AD428" s="78"/>
      <c r="AE428" s="78"/>
      <c r="AF428" s="78"/>
    </row>
    <row r="429" spans="1:32" ht="12.75">
      <c r="A429" s="78"/>
      <c r="B429" s="78"/>
      <c r="C429" s="78"/>
      <c r="D429" s="78"/>
      <c r="E429" s="78"/>
      <c r="F429" s="78"/>
      <c r="G429" s="78"/>
      <c r="H429" s="78"/>
      <c r="I429" s="78"/>
      <c r="J429" s="78"/>
      <c r="K429" s="78"/>
      <c r="L429" s="78"/>
      <c r="M429" s="78"/>
      <c r="N429" s="78"/>
      <c r="O429" s="78"/>
      <c r="P429" s="78"/>
      <c r="Q429" s="78"/>
      <c r="R429" s="78"/>
      <c r="S429" s="78"/>
      <c r="T429" s="78"/>
      <c r="U429" s="78"/>
      <c r="V429" s="78"/>
      <c r="W429" s="78"/>
      <c r="X429" s="78"/>
      <c r="Y429" s="78"/>
      <c r="Z429" s="78"/>
      <c r="AA429" s="78"/>
      <c r="AB429" s="78"/>
      <c r="AC429" s="78"/>
      <c r="AD429" s="78"/>
      <c r="AE429" s="78"/>
      <c r="AF429" s="78"/>
    </row>
    <row r="430" spans="1:32" ht="12.75">
      <c r="A430" s="78"/>
      <c r="B430" s="78"/>
      <c r="C430" s="78"/>
      <c r="D430" s="78"/>
      <c r="E430" s="78"/>
      <c r="F430" s="78"/>
      <c r="G430" s="78"/>
      <c r="H430" s="78"/>
      <c r="I430" s="78"/>
      <c r="J430" s="78"/>
      <c r="K430" s="78"/>
      <c r="L430" s="78"/>
      <c r="M430" s="78"/>
      <c r="N430" s="78"/>
      <c r="O430" s="78"/>
      <c r="P430" s="78"/>
      <c r="Q430" s="78"/>
      <c r="R430" s="78"/>
      <c r="S430" s="78"/>
      <c r="T430" s="78"/>
      <c r="U430" s="78"/>
      <c r="V430" s="78"/>
      <c r="W430" s="78"/>
      <c r="X430" s="78"/>
      <c r="Y430" s="78"/>
      <c r="Z430" s="78"/>
      <c r="AA430" s="78"/>
      <c r="AB430" s="78"/>
      <c r="AC430" s="78"/>
      <c r="AD430" s="78"/>
      <c r="AE430" s="78"/>
      <c r="AF430" s="78"/>
    </row>
    <row r="431" spans="1:32" ht="12.75">
      <c r="A431" s="78"/>
      <c r="B431" s="78"/>
      <c r="C431" s="78"/>
      <c r="D431" s="78"/>
      <c r="E431" s="78"/>
      <c r="F431" s="78"/>
      <c r="G431" s="78"/>
      <c r="H431" s="78"/>
      <c r="I431" s="78"/>
      <c r="J431" s="78"/>
      <c r="K431" s="78"/>
      <c r="L431" s="78"/>
      <c r="M431" s="78"/>
      <c r="N431" s="78"/>
      <c r="O431" s="78"/>
      <c r="P431" s="78"/>
      <c r="Q431" s="78"/>
      <c r="R431" s="78"/>
      <c r="S431" s="78"/>
      <c r="T431" s="78"/>
      <c r="U431" s="78"/>
      <c r="V431" s="78"/>
      <c r="W431" s="78"/>
      <c r="X431" s="78"/>
      <c r="Y431" s="78"/>
      <c r="Z431" s="78"/>
      <c r="AA431" s="78"/>
      <c r="AB431" s="78"/>
      <c r="AC431" s="78"/>
      <c r="AD431" s="78"/>
      <c r="AE431" s="78"/>
      <c r="AF431" s="78"/>
    </row>
    <row r="432" spans="1:32" ht="12.75">
      <c r="A432" s="78"/>
      <c r="B432" s="78"/>
      <c r="C432" s="78"/>
      <c r="D432" s="78"/>
      <c r="E432" s="78"/>
      <c r="F432" s="78"/>
      <c r="G432" s="78"/>
      <c r="H432" s="78"/>
      <c r="I432" s="78"/>
      <c r="J432" s="78"/>
      <c r="K432" s="78"/>
      <c r="L432" s="78"/>
      <c r="M432" s="78"/>
      <c r="N432" s="78"/>
      <c r="O432" s="78"/>
      <c r="P432" s="78"/>
      <c r="Q432" s="78"/>
      <c r="R432" s="78"/>
      <c r="S432" s="78"/>
      <c r="T432" s="78"/>
      <c r="U432" s="78"/>
      <c r="V432" s="78"/>
      <c r="W432" s="78"/>
      <c r="X432" s="78"/>
      <c r="Y432" s="78"/>
      <c r="Z432" s="78"/>
      <c r="AA432" s="78"/>
      <c r="AB432" s="78"/>
      <c r="AC432" s="78"/>
      <c r="AD432" s="78"/>
      <c r="AE432" s="78"/>
      <c r="AF432" s="78"/>
    </row>
    <row r="433" spans="1:32" ht="12.75">
      <c r="A433" s="78"/>
      <c r="B433" s="78"/>
      <c r="C433" s="78"/>
      <c r="D433" s="78"/>
      <c r="E433" s="78"/>
      <c r="F433" s="78"/>
      <c r="G433" s="78"/>
      <c r="H433" s="78"/>
      <c r="I433" s="78"/>
      <c r="J433" s="78"/>
      <c r="K433" s="78"/>
      <c r="L433" s="78"/>
      <c r="M433" s="78"/>
      <c r="N433" s="78"/>
      <c r="O433" s="78"/>
      <c r="P433" s="78"/>
      <c r="Q433" s="78"/>
      <c r="R433" s="78"/>
      <c r="S433" s="78"/>
      <c r="T433" s="78"/>
      <c r="U433" s="78"/>
      <c r="V433" s="78"/>
      <c r="W433" s="78"/>
      <c r="X433" s="78"/>
      <c r="Y433" s="78"/>
      <c r="Z433" s="78"/>
      <c r="AA433" s="78"/>
      <c r="AB433" s="78"/>
      <c r="AC433" s="78"/>
      <c r="AD433" s="78"/>
      <c r="AE433" s="78"/>
      <c r="AF433" s="78"/>
    </row>
    <row r="434" spans="1:32" ht="12.75">
      <c r="A434" s="78"/>
      <c r="B434" s="78"/>
      <c r="C434" s="78"/>
      <c r="D434" s="78"/>
      <c r="E434" s="78"/>
      <c r="F434" s="78"/>
      <c r="G434" s="78"/>
      <c r="H434" s="78"/>
      <c r="I434" s="78"/>
      <c r="J434" s="78"/>
      <c r="K434" s="78"/>
      <c r="L434" s="78"/>
      <c r="M434" s="78"/>
      <c r="N434" s="78"/>
      <c r="O434" s="78"/>
      <c r="P434" s="78"/>
      <c r="Q434" s="78"/>
      <c r="R434" s="78"/>
      <c r="S434" s="78"/>
      <c r="T434" s="78"/>
      <c r="U434" s="78"/>
      <c r="V434" s="78"/>
      <c r="W434" s="78"/>
      <c r="X434" s="78"/>
      <c r="Y434" s="78"/>
      <c r="Z434" s="78"/>
      <c r="AA434" s="78"/>
      <c r="AB434" s="78"/>
      <c r="AC434" s="78"/>
      <c r="AD434" s="78"/>
      <c r="AE434" s="78"/>
      <c r="AF434" s="78"/>
    </row>
    <row r="435" spans="1:32" ht="12.75">
      <c r="A435" s="78"/>
      <c r="B435" s="78"/>
      <c r="C435" s="78"/>
      <c r="D435" s="78"/>
      <c r="E435" s="78"/>
      <c r="F435" s="78"/>
      <c r="G435" s="78"/>
      <c r="H435" s="78"/>
      <c r="I435" s="78"/>
      <c r="J435" s="78"/>
      <c r="K435" s="78"/>
      <c r="L435" s="78"/>
      <c r="M435" s="78"/>
      <c r="N435" s="78"/>
      <c r="O435" s="78"/>
      <c r="P435" s="78"/>
      <c r="Q435" s="78"/>
      <c r="R435" s="78"/>
      <c r="S435" s="78"/>
      <c r="T435" s="78"/>
      <c r="U435" s="78"/>
      <c r="V435" s="78"/>
      <c r="W435" s="78"/>
      <c r="X435" s="78"/>
      <c r="Y435" s="78"/>
      <c r="Z435" s="78"/>
      <c r="AA435" s="78"/>
      <c r="AB435" s="78"/>
      <c r="AC435" s="78"/>
      <c r="AD435" s="78"/>
      <c r="AE435" s="78"/>
      <c r="AF435" s="78"/>
    </row>
    <row r="436" spans="1:32" ht="12.75">
      <c r="A436" s="78"/>
      <c r="B436" s="78"/>
      <c r="C436" s="78"/>
      <c r="D436" s="78"/>
      <c r="E436" s="78"/>
      <c r="F436" s="78"/>
      <c r="G436" s="78"/>
      <c r="H436" s="78"/>
      <c r="I436" s="78"/>
      <c r="J436" s="78"/>
      <c r="K436" s="78"/>
      <c r="L436" s="78"/>
      <c r="M436" s="78"/>
      <c r="N436" s="78"/>
      <c r="O436" s="78"/>
      <c r="P436" s="78"/>
      <c r="Q436" s="78"/>
      <c r="R436" s="78"/>
      <c r="S436" s="78"/>
      <c r="T436" s="78"/>
      <c r="U436" s="78"/>
      <c r="V436" s="78"/>
      <c r="W436" s="78"/>
      <c r="X436" s="78"/>
      <c r="Y436" s="78"/>
      <c r="Z436" s="78"/>
      <c r="AA436" s="78"/>
      <c r="AB436" s="78"/>
      <c r="AC436" s="78"/>
      <c r="AD436" s="78"/>
      <c r="AE436" s="78"/>
      <c r="AF436" s="78"/>
    </row>
    <row r="437" spans="1:32" ht="12.75">
      <c r="A437" s="78"/>
      <c r="B437" s="78"/>
      <c r="C437" s="78"/>
      <c r="D437" s="78"/>
      <c r="E437" s="78"/>
      <c r="F437" s="78"/>
      <c r="G437" s="78"/>
      <c r="H437" s="78"/>
      <c r="I437" s="78"/>
      <c r="J437" s="78"/>
      <c r="K437" s="78"/>
      <c r="L437" s="78"/>
      <c r="M437" s="78"/>
      <c r="N437" s="78"/>
      <c r="O437" s="78"/>
      <c r="P437" s="78"/>
      <c r="Q437" s="78"/>
      <c r="R437" s="78"/>
      <c r="S437" s="78"/>
      <c r="T437" s="78"/>
      <c r="U437" s="78"/>
      <c r="V437" s="78"/>
      <c r="W437" s="78"/>
      <c r="X437" s="78"/>
      <c r="Y437" s="78"/>
      <c r="Z437" s="78"/>
      <c r="AA437" s="78"/>
      <c r="AB437" s="78"/>
      <c r="AC437" s="78"/>
      <c r="AD437" s="78"/>
      <c r="AE437" s="78"/>
      <c r="AF437" s="78"/>
    </row>
    <row r="438" spans="1:32" ht="12.75">
      <c r="A438" s="78"/>
      <c r="B438" s="78"/>
      <c r="C438" s="78"/>
      <c r="D438" s="78"/>
      <c r="E438" s="78"/>
      <c r="F438" s="78"/>
      <c r="G438" s="78"/>
      <c r="H438" s="78"/>
      <c r="I438" s="78"/>
      <c r="J438" s="78"/>
      <c r="K438" s="78"/>
      <c r="L438" s="78"/>
      <c r="M438" s="78"/>
      <c r="N438" s="78"/>
      <c r="O438" s="78"/>
      <c r="P438" s="78"/>
      <c r="Q438" s="78"/>
      <c r="R438" s="78"/>
      <c r="S438" s="78"/>
      <c r="T438" s="78"/>
      <c r="U438" s="78"/>
      <c r="V438" s="78"/>
      <c r="W438" s="78"/>
      <c r="X438" s="78"/>
      <c r="Y438" s="78"/>
      <c r="Z438" s="78"/>
      <c r="AA438" s="78"/>
      <c r="AB438" s="78"/>
      <c r="AC438" s="78"/>
      <c r="AD438" s="78"/>
      <c r="AE438" s="78"/>
      <c r="AF438" s="78"/>
    </row>
    <row r="439" spans="1:32" ht="12.75">
      <c r="A439" s="78"/>
      <c r="B439" s="78"/>
      <c r="C439" s="78"/>
      <c r="D439" s="78"/>
      <c r="E439" s="78"/>
      <c r="F439" s="78"/>
      <c r="G439" s="78"/>
      <c r="H439" s="78"/>
      <c r="I439" s="78"/>
      <c r="J439" s="78"/>
      <c r="K439" s="78"/>
      <c r="L439" s="78"/>
      <c r="M439" s="78"/>
      <c r="N439" s="78"/>
      <c r="O439" s="78"/>
      <c r="P439" s="78"/>
      <c r="Q439" s="78"/>
      <c r="R439" s="78"/>
      <c r="S439" s="78"/>
      <c r="T439" s="78"/>
      <c r="U439" s="78"/>
      <c r="V439" s="78"/>
      <c r="W439" s="78"/>
      <c r="X439" s="78"/>
      <c r="Y439" s="78"/>
      <c r="Z439" s="78"/>
      <c r="AA439" s="78"/>
      <c r="AB439" s="78"/>
      <c r="AC439" s="78"/>
      <c r="AD439" s="78"/>
      <c r="AE439" s="78"/>
      <c r="AF439" s="78"/>
    </row>
    <row r="440" spans="1:32" ht="12.75">
      <c r="A440" s="78"/>
      <c r="B440" s="78"/>
      <c r="C440" s="78"/>
      <c r="D440" s="78"/>
      <c r="E440" s="78"/>
      <c r="F440" s="78"/>
      <c r="G440" s="78"/>
      <c r="H440" s="78"/>
      <c r="I440" s="78"/>
      <c r="J440" s="78"/>
      <c r="K440" s="78"/>
      <c r="L440" s="78"/>
      <c r="M440" s="78"/>
      <c r="N440" s="78"/>
      <c r="O440" s="78"/>
      <c r="P440" s="78"/>
      <c r="Q440" s="78"/>
      <c r="R440" s="78"/>
      <c r="S440" s="78"/>
      <c r="T440" s="78"/>
      <c r="U440" s="78"/>
      <c r="V440" s="78"/>
      <c r="W440" s="78"/>
      <c r="X440" s="78"/>
      <c r="Y440" s="78"/>
      <c r="Z440" s="78"/>
      <c r="AA440" s="78"/>
      <c r="AB440" s="78"/>
      <c r="AC440" s="78"/>
      <c r="AD440" s="78"/>
      <c r="AE440" s="78"/>
      <c r="AF440" s="78"/>
    </row>
    <row r="441" spans="1:32" ht="12.75">
      <c r="A441" s="78"/>
      <c r="B441" s="78"/>
      <c r="C441" s="78"/>
      <c r="D441" s="78"/>
      <c r="E441" s="78"/>
      <c r="F441" s="78"/>
      <c r="G441" s="78"/>
      <c r="H441" s="78"/>
      <c r="I441" s="78"/>
      <c r="J441" s="78"/>
      <c r="K441" s="78"/>
      <c r="L441" s="78"/>
      <c r="M441" s="78"/>
      <c r="N441" s="78"/>
      <c r="O441" s="78"/>
      <c r="P441" s="78"/>
      <c r="Q441" s="78"/>
      <c r="R441" s="78"/>
      <c r="S441" s="78"/>
      <c r="T441" s="78"/>
      <c r="U441" s="78"/>
      <c r="V441" s="78"/>
      <c r="W441" s="78"/>
      <c r="X441" s="78"/>
      <c r="Y441" s="78"/>
      <c r="Z441" s="78"/>
      <c r="AA441" s="78"/>
      <c r="AB441" s="78"/>
      <c r="AC441" s="78"/>
      <c r="AD441" s="78"/>
      <c r="AE441" s="78"/>
      <c r="AF441" s="78"/>
    </row>
    <row r="442" spans="1:32" ht="12.75">
      <c r="A442" s="78"/>
      <c r="B442" s="78"/>
      <c r="C442" s="78"/>
      <c r="D442" s="78"/>
      <c r="E442" s="78"/>
      <c r="F442" s="78"/>
      <c r="G442" s="78"/>
      <c r="H442" s="78"/>
      <c r="I442" s="78"/>
      <c r="J442" s="78"/>
      <c r="K442" s="78"/>
      <c r="L442" s="78"/>
      <c r="M442" s="78"/>
      <c r="N442" s="78"/>
      <c r="O442" s="78"/>
      <c r="P442" s="78"/>
      <c r="Q442" s="78"/>
      <c r="R442" s="78"/>
      <c r="S442" s="78"/>
      <c r="T442" s="78"/>
      <c r="U442" s="78"/>
      <c r="V442" s="78"/>
      <c r="W442" s="78"/>
      <c r="X442" s="78"/>
      <c r="Y442" s="78"/>
      <c r="Z442" s="78"/>
      <c r="AA442" s="78"/>
      <c r="AB442" s="78"/>
      <c r="AC442" s="78"/>
      <c r="AD442" s="78"/>
      <c r="AE442" s="78"/>
      <c r="AF442" s="78"/>
    </row>
    <row r="443" spans="1:32" ht="12.75">
      <c r="A443" s="78"/>
      <c r="B443" s="78"/>
      <c r="C443" s="78"/>
      <c r="D443" s="78"/>
      <c r="E443" s="78"/>
      <c r="F443" s="78"/>
      <c r="G443" s="78"/>
      <c r="H443" s="78"/>
      <c r="I443" s="78"/>
      <c r="J443" s="78"/>
      <c r="K443" s="78"/>
      <c r="L443" s="78"/>
      <c r="M443" s="78"/>
      <c r="N443" s="78"/>
      <c r="O443" s="78"/>
      <c r="P443" s="78"/>
      <c r="Q443" s="78"/>
      <c r="R443" s="78"/>
      <c r="S443" s="78"/>
      <c r="T443" s="78"/>
      <c r="U443" s="78"/>
      <c r="V443" s="78"/>
      <c r="W443" s="78"/>
      <c r="X443" s="78"/>
      <c r="Y443" s="78"/>
      <c r="Z443" s="78"/>
      <c r="AA443" s="78"/>
      <c r="AB443" s="78"/>
      <c r="AC443" s="78"/>
      <c r="AD443" s="78"/>
      <c r="AE443" s="78"/>
      <c r="AF443" s="78"/>
    </row>
    <row r="444" spans="1:32" ht="12.75">
      <c r="A444" s="78"/>
      <c r="B444" s="78"/>
      <c r="C444" s="78"/>
      <c r="D444" s="78"/>
      <c r="E444" s="78"/>
      <c r="F444" s="78"/>
      <c r="G444" s="78"/>
      <c r="H444" s="78"/>
      <c r="I444" s="78"/>
      <c r="J444" s="78"/>
      <c r="K444" s="78"/>
      <c r="L444" s="78"/>
      <c r="M444" s="78"/>
      <c r="N444" s="78"/>
      <c r="O444" s="78"/>
      <c r="P444" s="78"/>
      <c r="Q444" s="78"/>
      <c r="R444" s="78"/>
      <c r="S444" s="78"/>
      <c r="T444" s="78"/>
      <c r="U444" s="78"/>
      <c r="V444" s="78"/>
      <c r="W444" s="78"/>
      <c r="X444" s="78"/>
      <c r="Y444" s="78"/>
      <c r="Z444" s="78"/>
      <c r="AA444" s="78"/>
      <c r="AB444" s="78"/>
      <c r="AC444" s="78"/>
      <c r="AD444" s="78"/>
      <c r="AE444" s="78"/>
      <c r="AF444" s="78"/>
    </row>
    <row r="445" spans="1:32" ht="12.75">
      <c r="A445" s="78"/>
      <c r="B445" s="78"/>
      <c r="C445" s="78"/>
      <c r="D445" s="78"/>
      <c r="E445" s="78"/>
      <c r="F445" s="78"/>
      <c r="G445" s="78"/>
      <c r="H445" s="78"/>
      <c r="I445" s="78"/>
      <c r="J445" s="78"/>
      <c r="K445" s="78"/>
      <c r="L445" s="78"/>
      <c r="M445" s="78"/>
      <c r="N445" s="78"/>
      <c r="O445" s="78"/>
      <c r="P445" s="78"/>
      <c r="Q445" s="78"/>
      <c r="R445" s="78"/>
      <c r="S445" s="78"/>
      <c r="T445" s="78"/>
      <c r="U445" s="78"/>
      <c r="V445" s="78"/>
      <c r="W445" s="78"/>
      <c r="X445" s="78"/>
      <c r="Y445" s="78"/>
      <c r="Z445" s="78"/>
      <c r="AA445" s="78"/>
      <c r="AB445" s="78"/>
      <c r="AC445" s="78"/>
      <c r="AD445" s="78"/>
      <c r="AE445" s="78"/>
      <c r="AF445" s="78"/>
    </row>
    <row r="446" spans="1:32" ht="12.75">
      <c r="A446" s="78"/>
      <c r="B446" s="78"/>
      <c r="C446" s="78"/>
      <c r="D446" s="78"/>
      <c r="E446" s="78"/>
      <c r="F446" s="78"/>
      <c r="G446" s="78"/>
      <c r="H446" s="78"/>
      <c r="I446" s="78"/>
      <c r="J446" s="78"/>
      <c r="K446" s="78"/>
      <c r="L446" s="78"/>
      <c r="M446" s="78"/>
      <c r="N446" s="78"/>
      <c r="O446" s="78"/>
      <c r="P446" s="78"/>
      <c r="Q446" s="78"/>
      <c r="R446" s="78"/>
      <c r="S446" s="78"/>
      <c r="T446" s="78"/>
      <c r="U446" s="78"/>
      <c r="V446" s="78"/>
      <c r="W446" s="78"/>
      <c r="X446" s="78"/>
      <c r="Y446" s="78"/>
      <c r="Z446" s="78"/>
      <c r="AA446" s="78"/>
      <c r="AB446" s="78"/>
      <c r="AC446" s="78"/>
      <c r="AD446" s="78"/>
      <c r="AE446" s="78"/>
      <c r="AF446" s="78"/>
    </row>
    <row r="447" spans="1:32" ht="12.75">
      <c r="A447" s="78"/>
      <c r="B447" s="78"/>
      <c r="C447" s="78"/>
      <c r="D447" s="78"/>
      <c r="E447" s="78"/>
      <c r="F447" s="78"/>
      <c r="G447" s="78"/>
      <c r="H447" s="78"/>
      <c r="I447" s="78"/>
      <c r="J447" s="78"/>
      <c r="K447" s="78"/>
      <c r="L447" s="78"/>
      <c r="M447" s="78"/>
      <c r="N447" s="78"/>
      <c r="O447" s="78"/>
      <c r="P447" s="78"/>
      <c r="Q447" s="78"/>
      <c r="R447" s="78"/>
      <c r="S447" s="78"/>
      <c r="T447" s="78"/>
      <c r="U447" s="78"/>
      <c r="V447" s="78"/>
      <c r="W447" s="78"/>
      <c r="X447" s="78"/>
      <c r="Y447" s="78"/>
      <c r="Z447" s="78"/>
      <c r="AA447" s="78"/>
      <c r="AB447" s="78"/>
      <c r="AC447" s="78"/>
      <c r="AD447" s="78"/>
      <c r="AE447" s="78"/>
      <c r="AF447" s="78"/>
    </row>
    <row r="448" spans="1:32" ht="12.75">
      <c r="A448" s="78"/>
      <c r="B448" s="78"/>
      <c r="C448" s="78"/>
      <c r="D448" s="78"/>
      <c r="E448" s="78"/>
      <c r="F448" s="78"/>
      <c r="G448" s="78"/>
      <c r="H448" s="78"/>
      <c r="I448" s="78"/>
      <c r="J448" s="78"/>
      <c r="K448" s="78"/>
      <c r="L448" s="78"/>
      <c r="M448" s="78"/>
      <c r="N448" s="78"/>
      <c r="O448" s="78"/>
      <c r="P448" s="78"/>
      <c r="Q448" s="78"/>
      <c r="R448" s="78"/>
      <c r="S448" s="78"/>
      <c r="T448" s="78"/>
      <c r="U448" s="78"/>
      <c r="V448" s="78"/>
      <c r="W448" s="78"/>
      <c r="X448" s="78"/>
      <c r="Y448" s="78"/>
      <c r="Z448" s="78"/>
      <c r="AA448" s="78"/>
      <c r="AB448" s="78"/>
      <c r="AC448" s="78"/>
      <c r="AD448" s="78"/>
      <c r="AE448" s="78"/>
      <c r="AF448" s="78"/>
    </row>
    <row r="449" spans="1:32" ht="12.75">
      <c r="A449" s="78"/>
      <c r="B449" s="78"/>
      <c r="C449" s="78"/>
      <c r="D449" s="78"/>
      <c r="E449" s="78"/>
      <c r="F449" s="78"/>
      <c r="G449" s="78"/>
      <c r="H449" s="78"/>
      <c r="I449" s="78"/>
      <c r="J449" s="78"/>
      <c r="K449" s="78"/>
      <c r="L449" s="78"/>
      <c r="M449" s="78"/>
      <c r="N449" s="78"/>
      <c r="O449" s="78"/>
      <c r="P449" s="78"/>
      <c r="Q449" s="78"/>
      <c r="R449" s="78"/>
      <c r="S449" s="78"/>
      <c r="T449" s="78"/>
      <c r="U449" s="78"/>
      <c r="V449" s="78"/>
      <c r="W449" s="78"/>
      <c r="X449" s="78"/>
      <c r="Y449" s="78"/>
      <c r="Z449" s="78"/>
      <c r="AA449" s="78"/>
      <c r="AB449" s="78"/>
      <c r="AC449" s="78"/>
      <c r="AD449" s="78"/>
      <c r="AE449" s="78"/>
      <c r="AF449" s="78"/>
    </row>
    <row r="450" spans="1:32" ht="12.75">
      <c r="A450" s="78"/>
      <c r="B450" s="78"/>
      <c r="C450" s="78"/>
      <c r="D450" s="78"/>
      <c r="E450" s="78"/>
      <c r="F450" s="78"/>
      <c r="G450" s="78"/>
      <c r="H450" s="78"/>
      <c r="I450" s="78"/>
      <c r="J450" s="78"/>
      <c r="K450" s="78"/>
      <c r="L450" s="78"/>
      <c r="M450" s="78"/>
      <c r="N450" s="78"/>
      <c r="O450" s="78"/>
      <c r="P450" s="78"/>
      <c r="Q450" s="78"/>
      <c r="R450" s="78"/>
      <c r="S450" s="78"/>
      <c r="T450" s="78"/>
      <c r="U450" s="78"/>
      <c r="V450" s="78"/>
      <c r="W450" s="78"/>
      <c r="X450" s="78"/>
      <c r="Y450" s="78"/>
      <c r="Z450" s="78"/>
      <c r="AA450" s="78"/>
      <c r="AB450" s="78"/>
      <c r="AC450" s="78"/>
      <c r="AD450" s="78"/>
      <c r="AE450" s="78"/>
      <c r="AF450" s="78"/>
    </row>
    <row r="451" spans="1:32" ht="12.75">
      <c r="A451" s="78"/>
      <c r="B451" s="78"/>
      <c r="C451" s="78"/>
      <c r="D451" s="78"/>
      <c r="E451" s="78"/>
      <c r="F451" s="78"/>
      <c r="G451" s="78"/>
      <c r="H451" s="78"/>
      <c r="I451" s="78"/>
      <c r="J451" s="78"/>
      <c r="K451" s="78"/>
      <c r="L451" s="78"/>
      <c r="M451" s="78"/>
      <c r="N451" s="78"/>
      <c r="O451" s="78"/>
      <c r="P451" s="78"/>
      <c r="Q451" s="78"/>
      <c r="R451" s="78"/>
      <c r="S451" s="78"/>
      <c r="T451" s="78"/>
      <c r="U451" s="78"/>
      <c r="V451" s="78"/>
      <c r="W451" s="78"/>
      <c r="X451" s="78"/>
      <c r="Y451" s="78"/>
      <c r="Z451" s="78"/>
      <c r="AA451" s="78"/>
      <c r="AB451" s="78"/>
      <c r="AC451" s="78"/>
      <c r="AD451" s="78"/>
      <c r="AE451" s="78"/>
      <c r="AF451" s="78"/>
    </row>
    <row r="452" spans="1:32" ht="12.75">
      <c r="A452" s="78"/>
      <c r="B452" s="78"/>
      <c r="C452" s="78"/>
      <c r="D452" s="78"/>
      <c r="E452" s="78"/>
      <c r="F452" s="78"/>
      <c r="G452" s="78"/>
      <c r="H452" s="78"/>
      <c r="I452" s="78"/>
      <c r="J452" s="78"/>
      <c r="K452" s="78"/>
      <c r="L452" s="78"/>
      <c r="M452" s="78"/>
      <c r="N452" s="78"/>
      <c r="O452" s="78"/>
      <c r="P452" s="78"/>
      <c r="Q452" s="78"/>
      <c r="R452" s="78"/>
      <c r="S452" s="78"/>
      <c r="T452" s="78"/>
      <c r="U452" s="78"/>
      <c r="V452" s="78"/>
      <c r="W452" s="78"/>
      <c r="X452" s="78"/>
      <c r="Y452" s="78"/>
      <c r="Z452" s="78"/>
      <c r="AA452" s="78"/>
      <c r="AB452" s="78"/>
      <c r="AC452" s="78"/>
      <c r="AD452" s="78"/>
      <c r="AE452" s="78"/>
      <c r="AF452" s="78"/>
    </row>
    <row r="453" spans="1:32" ht="12.75">
      <c r="A453" s="78"/>
      <c r="B453" s="78"/>
      <c r="C453" s="78"/>
      <c r="D453" s="78"/>
      <c r="E453" s="78"/>
      <c r="F453" s="78"/>
      <c r="G453" s="78"/>
      <c r="H453" s="78"/>
      <c r="I453" s="78"/>
      <c r="J453" s="78"/>
      <c r="K453" s="78"/>
      <c r="L453" s="78"/>
      <c r="M453" s="78"/>
      <c r="N453" s="78"/>
      <c r="O453" s="78"/>
      <c r="P453" s="78"/>
      <c r="Q453" s="78"/>
      <c r="R453" s="78"/>
      <c r="S453" s="78"/>
      <c r="T453" s="78"/>
      <c r="U453" s="78"/>
      <c r="V453" s="78"/>
      <c r="W453" s="78"/>
      <c r="X453" s="78"/>
      <c r="Y453" s="78"/>
      <c r="Z453" s="78"/>
      <c r="AA453" s="78"/>
      <c r="AB453" s="78"/>
      <c r="AC453" s="78"/>
      <c r="AD453" s="78"/>
      <c r="AE453" s="78"/>
      <c r="AF453" s="78"/>
    </row>
    <row r="454" spans="1:32" ht="12.75">
      <c r="A454" s="78"/>
      <c r="B454" s="78"/>
      <c r="C454" s="78"/>
      <c r="D454" s="78"/>
      <c r="E454" s="78"/>
      <c r="F454" s="78"/>
      <c r="G454" s="78"/>
      <c r="H454" s="78"/>
      <c r="I454" s="78"/>
      <c r="J454" s="78"/>
      <c r="K454" s="78"/>
      <c r="L454" s="78"/>
      <c r="M454" s="78"/>
      <c r="N454" s="78"/>
      <c r="O454" s="78"/>
      <c r="P454" s="78"/>
      <c r="Q454" s="78"/>
      <c r="R454" s="78"/>
      <c r="S454" s="78"/>
      <c r="T454" s="78"/>
      <c r="U454" s="78"/>
      <c r="V454" s="78"/>
      <c r="W454" s="78"/>
      <c r="X454" s="78"/>
      <c r="Y454" s="78"/>
      <c r="Z454" s="78"/>
      <c r="AA454" s="78"/>
      <c r="AB454" s="78"/>
      <c r="AC454" s="78"/>
      <c r="AD454" s="78"/>
      <c r="AE454" s="78"/>
      <c r="AF454" s="78"/>
    </row>
    <row r="455" spans="1:32" ht="12.75">
      <c r="A455" s="78"/>
      <c r="B455" s="78"/>
      <c r="C455" s="78"/>
      <c r="D455" s="78"/>
      <c r="E455" s="78"/>
      <c r="F455" s="78"/>
      <c r="G455" s="78"/>
      <c r="H455" s="78"/>
      <c r="I455" s="78"/>
      <c r="J455" s="78"/>
      <c r="K455" s="78"/>
      <c r="L455" s="78"/>
      <c r="M455" s="78"/>
      <c r="N455" s="78"/>
      <c r="O455" s="78"/>
      <c r="P455" s="78"/>
      <c r="Q455" s="78"/>
      <c r="R455" s="78"/>
      <c r="S455" s="78"/>
      <c r="T455" s="78"/>
      <c r="U455" s="78"/>
      <c r="V455" s="78"/>
      <c r="W455" s="78"/>
      <c r="X455" s="78"/>
      <c r="Y455" s="78"/>
      <c r="Z455" s="78"/>
      <c r="AA455" s="78"/>
      <c r="AB455" s="78"/>
      <c r="AC455" s="78"/>
      <c r="AD455" s="78"/>
      <c r="AE455" s="78"/>
      <c r="AF455" s="78"/>
    </row>
    <row r="456" spans="1:32" ht="12.75">
      <c r="A456" s="78"/>
      <c r="B456" s="78"/>
      <c r="C456" s="78"/>
      <c r="D456" s="78"/>
      <c r="E456" s="78"/>
      <c r="F456" s="78"/>
      <c r="G456" s="78"/>
      <c r="H456" s="78"/>
      <c r="I456" s="78"/>
      <c r="J456" s="78"/>
      <c r="K456" s="78"/>
      <c r="L456" s="78"/>
      <c r="M456" s="78"/>
      <c r="N456" s="78"/>
      <c r="O456" s="78"/>
      <c r="P456" s="78"/>
      <c r="Q456" s="78"/>
      <c r="R456" s="78"/>
      <c r="S456" s="78"/>
      <c r="T456" s="78"/>
      <c r="U456" s="78"/>
      <c r="V456" s="78"/>
      <c r="W456" s="78"/>
      <c r="X456" s="78"/>
      <c r="Y456" s="78"/>
      <c r="Z456" s="78"/>
      <c r="AA456" s="78"/>
      <c r="AB456" s="78"/>
      <c r="AC456" s="78"/>
      <c r="AD456" s="78"/>
      <c r="AE456" s="78"/>
      <c r="AF456" s="78"/>
    </row>
    <row r="457" spans="1:32" ht="12.75">
      <c r="A457" s="78"/>
      <c r="B457" s="78"/>
      <c r="C457" s="78"/>
      <c r="D457" s="78"/>
      <c r="E457" s="78"/>
      <c r="F457" s="78"/>
      <c r="G457" s="78"/>
      <c r="H457" s="78"/>
      <c r="I457" s="78"/>
      <c r="J457" s="78"/>
      <c r="K457" s="78"/>
      <c r="L457" s="78"/>
      <c r="M457" s="78"/>
      <c r="N457" s="78"/>
      <c r="O457" s="78"/>
      <c r="P457" s="78"/>
      <c r="Q457" s="78"/>
      <c r="R457" s="78"/>
      <c r="S457" s="78"/>
      <c r="T457" s="78"/>
      <c r="U457" s="78"/>
      <c r="V457" s="78"/>
      <c r="W457" s="78"/>
      <c r="X457" s="78"/>
      <c r="Y457" s="78"/>
      <c r="Z457" s="78"/>
      <c r="AA457" s="78"/>
      <c r="AB457" s="78"/>
      <c r="AC457" s="78"/>
      <c r="AD457" s="78"/>
      <c r="AE457" s="78"/>
      <c r="AF457" s="78"/>
    </row>
    <row r="458" spans="1:32" ht="12.75">
      <c r="A458" s="78"/>
      <c r="B458" s="78"/>
      <c r="C458" s="78"/>
      <c r="D458" s="78"/>
      <c r="E458" s="78"/>
      <c r="F458" s="78"/>
      <c r="G458" s="78"/>
      <c r="H458" s="78"/>
      <c r="I458" s="78"/>
      <c r="J458" s="78"/>
      <c r="K458" s="78"/>
      <c r="L458" s="78"/>
      <c r="M458" s="78"/>
      <c r="N458" s="78"/>
      <c r="O458" s="78"/>
      <c r="P458" s="78"/>
      <c r="Q458" s="78"/>
      <c r="R458" s="78"/>
      <c r="S458" s="78"/>
      <c r="T458" s="78"/>
      <c r="U458" s="78"/>
      <c r="V458" s="78"/>
      <c r="W458" s="78"/>
      <c r="X458" s="78"/>
      <c r="Y458" s="78"/>
      <c r="Z458" s="78"/>
      <c r="AA458" s="78"/>
      <c r="AB458" s="78"/>
      <c r="AC458" s="78"/>
      <c r="AD458" s="78"/>
      <c r="AE458" s="78"/>
      <c r="AF458" s="78"/>
    </row>
    <row r="459" spans="1:32" ht="12.75">
      <c r="A459" s="78"/>
      <c r="B459" s="78"/>
      <c r="C459" s="78"/>
      <c r="D459" s="78"/>
      <c r="E459" s="78"/>
      <c r="F459" s="78"/>
      <c r="G459" s="78"/>
      <c r="H459" s="78"/>
      <c r="I459" s="78"/>
      <c r="J459" s="78"/>
      <c r="K459" s="78"/>
      <c r="L459" s="78"/>
      <c r="M459" s="78"/>
      <c r="N459" s="78"/>
      <c r="O459" s="78"/>
      <c r="P459" s="78"/>
      <c r="Q459" s="78"/>
      <c r="R459" s="78"/>
      <c r="S459" s="78"/>
      <c r="T459" s="78"/>
      <c r="U459" s="78"/>
      <c r="V459" s="78"/>
      <c r="W459" s="78"/>
      <c r="X459" s="78"/>
      <c r="Y459" s="78"/>
      <c r="Z459" s="78"/>
      <c r="AA459" s="78"/>
      <c r="AB459" s="78"/>
      <c r="AC459" s="78"/>
      <c r="AD459" s="78"/>
      <c r="AE459" s="78"/>
      <c r="AF459" s="78"/>
    </row>
    <row r="460" spans="1:32" ht="12.75">
      <c r="A460" s="78"/>
      <c r="B460" s="78"/>
      <c r="C460" s="78"/>
      <c r="D460" s="78"/>
      <c r="E460" s="78"/>
      <c r="F460" s="78"/>
      <c r="G460" s="78"/>
      <c r="H460" s="78"/>
      <c r="I460" s="78"/>
      <c r="J460" s="78"/>
      <c r="K460" s="78"/>
      <c r="L460" s="78"/>
      <c r="M460" s="78"/>
      <c r="N460" s="78"/>
      <c r="O460" s="78"/>
      <c r="P460" s="78"/>
      <c r="Q460" s="78"/>
      <c r="R460" s="78"/>
      <c r="S460" s="78"/>
      <c r="T460" s="78"/>
      <c r="U460" s="78"/>
      <c r="V460" s="78"/>
      <c r="W460" s="78"/>
      <c r="X460" s="78"/>
      <c r="Y460" s="78"/>
      <c r="Z460" s="78"/>
      <c r="AA460" s="78"/>
      <c r="AB460" s="78"/>
      <c r="AC460" s="78"/>
      <c r="AD460" s="78"/>
      <c r="AE460" s="78"/>
      <c r="AF460" s="78"/>
    </row>
    <row r="461" spans="1:32" ht="12.75">
      <c r="A461" s="78"/>
      <c r="B461" s="78"/>
      <c r="C461" s="78"/>
      <c r="D461" s="78"/>
      <c r="E461" s="78"/>
      <c r="F461" s="78"/>
      <c r="G461" s="78"/>
      <c r="H461" s="78"/>
      <c r="I461" s="78"/>
      <c r="J461" s="78"/>
      <c r="K461" s="78"/>
      <c r="L461" s="78"/>
      <c r="M461" s="78"/>
      <c r="N461" s="78"/>
      <c r="O461" s="78"/>
      <c r="P461" s="78"/>
      <c r="Q461" s="78"/>
      <c r="R461" s="78"/>
      <c r="S461" s="78"/>
      <c r="T461" s="78"/>
      <c r="U461" s="78"/>
      <c r="V461" s="78"/>
      <c r="W461" s="78"/>
      <c r="X461" s="78"/>
      <c r="Y461" s="78"/>
      <c r="Z461" s="78"/>
      <c r="AA461" s="78"/>
      <c r="AB461" s="78"/>
      <c r="AC461" s="78"/>
      <c r="AD461" s="78"/>
      <c r="AE461" s="78"/>
      <c r="AF461" s="78"/>
    </row>
    <row r="462" spans="1:32" ht="12.75">
      <c r="A462" s="78"/>
      <c r="B462" s="78"/>
      <c r="C462" s="78"/>
      <c r="D462" s="78"/>
      <c r="E462" s="78"/>
      <c r="F462" s="78"/>
      <c r="G462" s="78"/>
      <c r="H462" s="78"/>
      <c r="I462" s="78"/>
      <c r="J462" s="78"/>
      <c r="K462" s="78"/>
      <c r="L462" s="78"/>
      <c r="M462" s="78"/>
      <c r="N462" s="78"/>
      <c r="O462" s="78"/>
      <c r="P462" s="78"/>
      <c r="Q462" s="78"/>
      <c r="R462" s="78"/>
      <c r="S462" s="78"/>
      <c r="T462" s="78"/>
      <c r="U462" s="78"/>
      <c r="V462" s="78"/>
      <c r="W462" s="78"/>
      <c r="X462" s="78"/>
      <c r="Y462" s="78"/>
      <c r="Z462" s="78"/>
      <c r="AA462" s="78"/>
      <c r="AB462" s="78"/>
      <c r="AC462" s="78"/>
      <c r="AD462" s="78"/>
      <c r="AE462" s="78"/>
      <c r="AF462" s="78"/>
    </row>
    <row r="463" spans="1:32" ht="12.75">
      <c r="A463" s="78"/>
      <c r="B463" s="78"/>
      <c r="C463" s="78"/>
      <c r="D463" s="78"/>
      <c r="E463" s="78"/>
      <c r="F463" s="78"/>
      <c r="G463" s="78"/>
      <c r="H463" s="78"/>
      <c r="I463" s="78"/>
      <c r="J463" s="78"/>
      <c r="K463" s="78"/>
      <c r="L463" s="78"/>
      <c r="M463" s="78"/>
      <c r="N463" s="78"/>
      <c r="O463" s="78"/>
      <c r="P463" s="78"/>
      <c r="Q463" s="78"/>
      <c r="R463" s="78"/>
      <c r="S463" s="78"/>
      <c r="T463" s="78"/>
      <c r="U463" s="78"/>
      <c r="V463" s="78"/>
      <c r="W463" s="78"/>
      <c r="X463" s="78"/>
      <c r="Y463" s="78"/>
      <c r="Z463" s="78"/>
      <c r="AA463" s="78"/>
      <c r="AB463" s="78"/>
      <c r="AC463" s="78"/>
      <c r="AD463" s="78"/>
      <c r="AE463" s="78"/>
      <c r="AF463" s="78"/>
    </row>
    <row r="464" spans="1:32" ht="12.75">
      <c r="A464" s="78"/>
      <c r="B464" s="78"/>
      <c r="C464" s="78"/>
      <c r="D464" s="78"/>
      <c r="E464" s="78"/>
      <c r="F464" s="78"/>
      <c r="G464" s="78"/>
      <c r="H464" s="78"/>
      <c r="I464" s="78"/>
      <c r="J464" s="78"/>
      <c r="K464" s="78"/>
      <c r="L464" s="78"/>
      <c r="M464" s="78"/>
      <c r="N464" s="78"/>
      <c r="O464" s="78"/>
      <c r="P464" s="78"/>
      <c r="Q464" s="78"/>
      <c r="R464" s="78"/>
      <c r="S464" s="78"/>
      <c r="T464" s="78"/>
      <c r="U464" s="78"/>
      <c r="V464" s="78"/>
      <c r="W464" s="78"/>
      <c r="X464" s="78"/>
      <c r="Y464" s="78"/>
      <c r="Z464" s="78"/>
      <c r="AA464" s="78"/>
      <c r="AB464" s="78"/>
      <c r="AC464" s="78"/>
      <c r="AD464" s="78"/>
      <c r="AE464" s="78"/>
      <c r="AF464" s="78"/>
    </row>
    <row r="465" spans="1:32" ht="12.75">
      <c r="A465" s="78"/>
      <c r="B465" s="78"/>
      <c r="C465" s="78"/>
      <c r="D465" s="78"/>
      <c r="E465" s="78"/>
      <c r="F465" s="78"/>
      <c r="G465" s="78"/>
      <c r="H465" s="78"/>
      <c r="I465" s="78"/>
      <c r="J465" s="78"/>
      <c r="K465" s="78"/>
      <c r="L465" s="78"/>
      <c r="M465" s="78"/>
      <c r="N465" s="78"/>
      <c r="O465" s="78"/>
      <c r="P465" s="78"/>
      <c r="Q465" s="78"/>
      <c r="R465" s="78"/>
      <c r="S465" s="78"/>
      <c r="T465" s="78"/>
      <c r="U465" s="78"/>
      <c r="V465" s="78"/>
      <c r="W465" s="78"/>
      <c r="X465" s="78"/>
      <c r="Y465" s="78"/>
      <c r="Z465" s="78"/>
      <c r="AA465" s="78"/>
      <c r="AB465" s="78"/>
      <c r="AC465" s="78"/>
      <c r="AD465" s="78"/>
      <c r="AE465" s="78"/>
      <c r="AF465" s="78"/>
    </row>
    <row r="466" spans="1:32" ht="12.75">
      <c r="A466" s="78"/>
      <c r="B466" s="78"/>
      <c r="C466" s="78"/>
      <c r="D466" s="78"/>
      <c r="E466" s="78"/>
      <c r="F466" s="78"/>
      <c r="G466" s="78"/>
      <c r="H466" s="78"/>
      <c r="I466" s="78"/>
      <c r="J466" s="78"/>
      <c r="K466" s="78"/>
      <c r="L466" s="78"/>
      <c r="M466" s="78"/>
      <c r="N466" s="78"/>
      <c r="O466" s="78"/>
      <c r="P466" s="78"/>
      <c r="Q466" s="78"/>
      <c r="R466" s="78"/>
      <c r="S466" s="78"/>
      <c r="T466" s="78"/>
      <c r="U466" s="78"/>
      <c r="V466" s="78"/>
      <c r="W466" s="78"/>
      <c r="X466" s="78"/>
      <c r="Y466" s="78"/>
      <c r="Z466" s="78"/>
      <c r="AA466" s="78"/>
      <c r="AB466" s="78"/>
      <c r="AC466" s="78"/>
      <c r="AD466" s="78"/>
      <c r="AE466" s="78"/>
      <c r="AF466" s="78"/>
    </row>
    <row r="467" spans="1:32" ht="12.75">
      <c r="A467" s="78"/>
      <c r="B467" s="78"/>
      <c r="C467" s="78"/>
      <c r="D467" s="78"/>
      <c r="E467" s="78"/>
      <c r="F467" s="78"/>
      <c r="G467" s="78"/>
      <c r="H467" s="78"/>
      <c r="I467" s="78"/>
      <c r="J467" s="78"/>
      <c r="K467" s="78"/>
      <c r="L467" s="78"/>
      <c r="M467" s="78"/>
      <c r="N467" s="78"/>
      <c r="O467" s="78"/>
      <c r="P467" s="78"/>
      <c r="Q467" s="78"/>
      <c r="R467" s="78"/>
      <c r="S467" s="78"/>
      <c r="T467" s="78"/>
      <c r="U467" s="78"/>
      <c r="V467" s="78"/>
      <c r="W467" s="78"/>
      <c r="X467" s="78"/>
      <c r="Y467" s="78"/>
      <c r="Z467" s="78"/>
      <c r="AA467" s="78"/>
      <c r="AB467" s="78"/>
      <c r="AC467" s="78"/>
      <c r="AD467" s="78"/>
      <c r="AE467" s="78"/>
      <c r="AF467" s="78"/>
    </row>
    <row r="468" spans="1:32" ht="12.75">
      <c r="A468" s="78"/>
      <c r="B468" s="78"/>
      <c r="C468" s="78"/>
      <c r="D468" s="78"/>
      <c r="E468" s="78"/>
      <c r="F468" s="78"/>
      <c r="G468" s="78"/>
      <c r="H468" s="78"/>
      <c r="I468" s="78"/>
      <c r="J468" s="78"/>
      <c r="K468" s="78"/>
      <c r="L468" s="78"/>
      <c r="M468" s="78"/>
      <c r="N468" s="78"/>
      <c r="O468" s="78"/>
      <c r="P468" s="78"/>
      <c r="Q468" s="78"/>
      <c r="R468" s="78"/>
      <c r="S468" s="78"/>
      <c r="T468" s="78"/>
      <c r="U468" s="78"/>
      <c r="V468" s="78"/>
      <c r="W468" s="78"/>
      <c r="X468" s="78"/>
      <c r="Y468" s="78"/>
      <c r="Z468" s="78"/>
      <c r="AA468" s="78"/>
      <c r="AB468" s="78"/>
      <c r="AC468" s="78"/>
      <c r="AD468" s="78"/>
      <c r="AE468" s="78"/>
      <c r="AF468" s="78"/>
    </row>
    <row r="469" spans="1:32" ht="12.75">
      <c r="A469" s="78"/>
      <c r="B469" s="78"/>
      <c r="C469" s="78"/>
      <c r="D469" s="78"/>
      <c r="E469" s="78"/>
      <c r="F469" s="78"/>
      <c r="G469" s="78"/>
      <c r="H469" s="78"/>
      <c r="I469" s="78"/>
      <c r="J469" s="78"/>
      <c r="K469" s="78"/>
      <c r="L469" s="78"/>
      <c r="M469" s="78"/>
      <c r="N469" s="78"/>
      <c r="O469" s="78"/>
      <c r="P469" s="78"/>
      <c r="Q469" s="78"/>
      <c r="R469" s="78"/>
      <c r="S469" s="78"/>
      <c r="T469" s="78"/>
      <c r="U469" s="78"/>
      <c r="V469" s="78"/>
      <c r="W469" s="78"/>
      <c r="X469" s="78"/>
      <c r="Y469" s="78"/>
      <c r="Z469" s="78"/>
      <c r="AA469" s="78"/>
      <c r="AB469" s="78"/>
      <c r="AC469" s="78"/>
      <c r="AD469" s="78"/>
      <c r="AE469" s="78"/>
      <c r="AF469" s="78"/>
    </row>
    <row r="470" spans="1:32" ht="12.75">
      <c r="A470" s="78"/>
      <c r="B470" s="78"/>
      <c r="C470" s="78"/>
      <c r="D470" s="78"/>
      <c r="E470" s="78"/>
      <c r="F470" s="78"/>
      <c r="G470" s="78"/>
      <c r="H470" s="78"/>
      <c r="I470" s="78"/>
      <c r="J470" s="78"/>
      <c r="K470" s="78"/>
      <c r="L470" s="78"/>
      <c r="M470" s="78"/>
      <c r="N470" s="78"/>
      <c r="O470" s="78"/>
      <c r="P470" s="78"/>
      <c r="Q470" s="78"/>
      <c r="R470" s="78"/>
      <c r="S470" s="78"/>
      <c r="T470" s="78"/>
      <c r="U470" s="78"/>
      <c r="V470" s="78"/>
      <c r="W470" s="78"/>
      <c r="X470" s="78"/>
      <c r="Y470" s="78"/>
      <c r="Z470" s="78"/>
      <c r="AA470" s="78"/>
      <c r="AB470" s="78"/>
      <c r="AC470" s="78"/>
      <c r="AD470" s="78"/>
      <c r="AE470" s="78"/>
      <c r="AF470" s="78"/>
    </row>
    <row r="471" spans="1:32" ht="12.75">
      <c r="A471" s="78"/>
      <c r="B471" s="78"/>
      <c r="C471" s="78"/>
      <c r="D471" s="78"/>
      <c r="E471" s="78"/>
      <c r="F471" s="78"/>
      <c r="G471" s="78"/>
      <c r="H471" s="78"/>
      <c r="I471" s="78"/>
      <c r="J471" s="78"/>
      <c r="K471" s="78"/>
      <c r="L471" s="78"/>
      <c r="M471" s="78"/>
      <c r="N471" s="78"/>
      <c r="O471" s="78"/>
      <c r="P471" s="78"/>
      <c r="Q471" s="78"/>
      <c r="R471" s="78"/>
      <c r="S471" s="78"/>
      <c r="T471" s="78"/>
      <c r="U471" s="78"/>
      <c r="V471" s="78"/>
      <c r="W471" s="78"/>
      <c r="X471" s="78"/>
      <c r="Y471" s="78"/>
      <c r="Z471" s="78"/>
      <c r="AA471" s="78"/>
      <c r="AB471" s="78"/>
      <c r="AC471" s="78"/>
      <c r="AD471" s="78"/>
      <c r="AE471" s="78"/>
      <c r="AF471" s="78"/>
    </row>
    <row r="472" spans="1:32" ht="12.75">
      <c r="A472" s="78"/>
      <c r="B472" s="78"/>
      <c r="C472" s="78"/>
      <c r="D472" s="78"/>
      <c r="E472" s="78"/>
      <c r="F472" s="78"/>
      <c r="G472" s="78"/>
      <c r="H472" s="78"/>
      <c r="I472" s="78"/>
      <c r="J472" s="78"/>
      <c r="K472" s="78"/>
      <c r="L472" s="78"/>
      <c r="M472" s="78"/>
      <c r="N472" s="78"/>
      <c r="O472" s="78"/>
      <c r="P472" s="78"/>
      <c r="Q472" s="78"/>
      <c r="R472" s="78"/>
      <c r="S472" s="78"/>
      <c r="T472" s="78"/>
      <c r="U472" s="78"/>
      <c r="V472" s="78"/>
      <c r="W472" s="78"/>
      <c r="X472" s="78"/>
      <c r="Y472" s="78"/>
      <c r="Z472" s="78"/>
      <c r="AA472" s="78"/>
      <c r="AB472" s="78"/>
      <c r="AC472" s="78"/>
      <c r="AD472" s="78"/>
      <c r="AE472" s="78"/>
      <c r="AF472" s="78"/>
    </row>
    <row r="473" spans="1:32" ht="12.75">
      <c r="A473" s="78"/>
      <c r="B473" s="78"/>
      <c r="C473" s="78"/>
      <c r="D473" s="78"/>
      <c r="E473" s="78"/>
      <c r="F473" s="78"/>
      <c r="G473" s="78"/>
      <c r="H473" s="78"/>
      <c r="I473" s="78"/>
      <c r="J473" s="78"/>
      <c r="K473" s="78"/>
      <c r="L473" s="78"/>
      <c r="M473" s="78"/>
      <c r="N473" s="78"/>
      <c r="O473" s="78"/>
      <c r="P473" s="78"/>
      <c r="Q473" s="78"/>
      <c r="R473" s="78"/>
      <c r="S473" s="78"/>
      <c r="T473" s="78"/>
      <c r="U473" s="78"/>
      <c r="V473" s="78"/>
      <c r="W473" s="78"/>
      <c r="X473" s="78"/>
      <c r="Y473" s="78"/>
      <c r="Z473" s="78"/>
      <c r="AA473" s="78"/>
      <c r="AB473" s="78"/>
      <c r="AC473" s="78"/>
      <c r="AD473" s="78"/>
      <c r="AE473" s="78"/>
      <c r="AF473" s="78"/>
    </row>
    <row r="474" spans="1:32" ht="12.75">
      <c r="A474" s="78"/>
      <c r="B474" s="78"/>
      <c r="C474" s="78"/>
      <c r="D474" s="78"/>
      <c r="E474" s="78"/>
      <c r="F474" s="78"/>
      <c r="G474" s="78"/>
      <c r="H474" s="78"/>
      <c r="I474" s="78"/>
      <c r="J474" s="78"/>
      <c r="K474" s="78"/>
      <c r="L474" s="78"/>
      <c r="M474" s="78"/>
      <c r="N474" s="78"/>
      <c r="O474" s="78"/>
      <c r="P474" s="78"/>
      <c r="Q474" s="78"/>
      <c r="R474" s="78"/>
      <c r="S474" s="78"/>
      <c r="T474" s="78"/>
      <c r="U474" s="78"/>
      <c r="V474" s="78"/>
      <c r="W474" s="78"/>
      <c r="X474" s="78"/>
      <c r="Y474" s="78"/>
      <c r="Z474" s="78"/>
      <c r="AA474" s="78"/>
      <c r="AB474" s="78"/>
      <c r="AC474" s="78"/>
      <c r="AD474" s="78"/>
      <c r="AE474" s="78"/>
      <c r="AF474" s="78"/>
    </row>
    <row r="475" spans="1:32" ht="12.75">
      <c r="A475" s="78"/>
      <c r="B475" s="78"/>
      <c r="C475" s="78"/>
      <c r="D475" s="78"/>
      <c r="E475" s="78"/>
      <c r="F475" s="78"/>
      <c r="G475" s="78"/>
      <c r="H475" s="78"/>
      <c r="I475" s="78"/>
      <c r="J475" s="78"/>
      <c r="K475" s="78"/>
      <c r="L475" s="78"/>
      <c r="M475" s="78"/>
      <c r="N475" s="78"/>
      <c r="O475" s="78"/>
      <c r="P475" s="78"/>
      <c r="Q475" s="78"/>
      <c r="R475" s="78"/>
      <c r="S475" s="78"/>
      <c r="T475" s="78"/>
      <c r="U475" s="78"/>
      <c r="V475" s="78"/>
      <c r="W475" s="78"/>
      <c r="X475" s="78"/>
      <c r="Y475" s="78"/>
      <c r="Z475" s="78"/>
      <c r="AA475" s="78"/>
      <c r="AB475" s="78"/>
      <c r="AC475" s="78"/>
      <c r="AD475" s="78"/>
      <c r="AE475" s="78"/>
      <c r="AF475" s="78"/>
    </row>
  </sheetData>
  <sheetProtection/>
  <mergeCells count="455">
    <mergeCell ref="A348:A350"/>
    <mergeCell ref="B348:B350"/>
    <mergeCell ref="A351:AA351"/>
    <mergeCell ref="A352:A354"/>
    <mergeCell ref="B352:B354"/>
    <mergeCell ref="A339:A341"/>
    <mergeCell ref="B339:B341"/>
    <mergeCell ref="A342:A344"/>
    <mergeCell ref="B342:B344"/>
    <mergeCell ref="A345:A347"/>
    <mergeCell ref="B345:B347"/>
    <mergeCell ref="V333:W333"/>
    <mergeCell ref="X333:Y333"/>
    <mergeCell ref="Z333:AA333"/>
    <mergeCell ref="C334:AA334"/>
    <mergeCell ref="AB335:AD335"/>
    <mergeCell ref="A336:A338"/>
    <mergeCell ref="B336:B338"/>
    <mergeCell ref="AB336:AC336"/>
    <mergeCell ref="J333:K333"/>
    <mergeCell ref="L333:M333"/>
    <mergeCell ref="N333:O333"/>
    <mergeCell ref="P333:Q333"/>
    <mergeCell ref="R333:S333"/>
    <mergeCell ref="T333:U333"/>
    <mergeCell ref="A330:AD330"/>
    <mergeCell ref="A332:A333"/>
    <mergeCell ref="B332:B333"/>
    <mergeCell ref="C332:C333"/>
    <mergeCell ref="D332:AA332"/>
    <mergeCell ref="AB332:AB334"/>
    <mergeCell ref="AC332:AD333"/>
    <mergeCell ref="D333:E333"/>
    <mergeCell ref="F333:G333"/>
    <mergeCell ref="H333:I333"/>
    <mergeCell ref="A294:A296"/>
    <mergeCell ref="B294:B296"/>
    <mergeCell ref="A297:AA297"/>
    <mergeCell ref="A298:A300"/>
    <mergeCell ref="B298:B300"/>
    <mergeCell ref="A285:A287"/>
    <mergeCell ref="B285:B287"/>
    <mergeCell ref="A288:A290"/>
    <mergeCell ref="B288:B290"/>
    <mergeCell ref="A291:A293"/>
    <mergeCell ref="B291:B293"/>
    <mergeCell ref="V279:W279"/>
    <mergeCell ref="X279:Y279"/>
    <mergeCell ref="Z279:AA279"/>
    <mergeCell ref="C280:AA280"/>
    <mergeCell ref="AB281:AD281"/>
    <mergeCell ref="A282:A284"/>
    <mergeCell ref="B282:B284"/>
    <mergeCell ref="AB282:AC282"/>
    <mergeCell ref="J279:K279"/>
    <mergeCell ref="L279:M279"/>
    <mergeCell ref="N279:O279"/>
    <mergeCell ref="P279:Q279"/>
    <mergeCell ref="R279:S279"/>
    <mergeCell ref="T279:U279"/>
    <mergeCell ref="A276:AD276"/>
    <mergeCell ref="A278:A279"/>
    <mergeCell ref="B278:B279"/>
    <mergeCell ref="C278:C279"/>
    <mergeCell ref="D278:AA278"/>
    <mergeCell ref="AB278:AB280"/>
    <mergeCell ref="AC278:AD279"/>
    <mergeCell ref="D279:E279"/>
    <mergeCell ref="F279:G279"/>
    <mergeCell ref="H279:I279"/>
    <mergeCell ref="A185:A187"/>
    <mergeCell ref="B185:B187"/>
    <mergeCell ref="A188:AA188"/>
    <mergeCell ref="A189:A191"/>
    <mergeCell ref="B189:B191"/>
    <mergeCell ref="A176:A178"/>
    <mergeCell ref="B176:B178"/>
    <mergeCell ref="A179:A181"/>
    <mergeCell ref="B179:B181"/>
    <mergeCell ref="A182:A184"/>
    <mergeCell ref="B182:B184"/>
    <mergeCell ref="V170:W170"/>
    <mergeCell ref="X170:Y170"/>
    <mergeCell ref="Z170:AA170"/>
    <mergeCell ref="C171:AA171"/>
    <mergeCell ref="AB172:AD172"/>
    <mergeCell ref="A173:A175"/>
    <mergeCell ref="B173:B175"/>
    <mergeCell ref="AB173:AC173"/>
    <mergeCell ref="J170:K170"/>
    <mergeCell ref="L170:M170"/>
    <mergeCell ref="N170:O170"/>
    <mergeCell ref="P170:Q170"/>
    <mergeCell ref="R170:S170"/>
    <mergeCell ref="T170:U170"/>
    <mergeCell ref="A167:AD167"/>
    <mergeCell ref="A169:A170"/>
    <mergeCell ref="B169:B170"/>
    <mergeCell ref="C169:C170"/>
    <mergeCell ref="D169:AA169"/>
    <mergeCell ref="AB169:AB171"/>
    <mergeCell ref="AC169:AD170"/>
    <mergeCell ref="D170:E170"/>
    <mergeCell ref="F170:G170"/>
    <mergeCell ref="H170:I170"/>
    <mergeCell ref="A129:A131"/>
    <mergeCell ref="B129:B131"/>
    <mergeCell ref="A132:AA132"/>
    <mergeCell ref="A133:A135"/>
    <mergeCell ref="B133:B135"/>
    <mergeCell ref="A120:A122"/>
    <mergeCell ref="B120:B122"/>
    <mergeCell ref="A123:A125"/>
    <mergeCell ref="B123:B125"/>
    <mergeCell ref="A126:A128"/>
    <mergeCell ref="B126:B128"/>
    <mergeCell ref="V114:W114"/>
    <mergeCell ref="X114:Y114"/>
    <mergeCell ref="Z114:AA114"/>
    <mergeCell ref="C115:AA115"/>
    <mergeCell ref="AB116:AD116"/>
    <mergeCell ref="C113:C114"/>
    <mergeCell ref="D113:AA113"/>
    <mergeCell ref="AB113:AB115"/>
    <mergeCell ref="AC113:AD114"/>
    <mergeCell ref="A117:A119"/>
    <mergeCell ref="B117:B119"/>
    <mergeCell ref="AB117:AC117"/>
    <mergeCell ref="J114:K114"/>
    <mergeCell ref="L114:M114"/>
    <mergeCell ref="N114:O114"/>
    <mergeCell ref="P114:Q114"/>
    <mergeCell ref="R114:S114"/>
    <mergeCell ref="T114:U114"/>
    <mergeCell ref="B113:B114"/>
    <mergeCell ref="D114:E114"/>
    <mergeCell ref="F114:G114"/>
    <mergeCell ref="H114:I114"/>
    <mergeCell ref="A76:AA76"/>
    <mergeCell ref="A77:A79"/>
    <mergeCell ref="B77:B79"/>
    <mergeCell ref="A83:AD83"/>
    <mergeCell ref="AB85:AB87"/>
    <mergeCell ref="AC85:AD86"/>
    <mergeCell ref="R86:S86"/>
    <mergeCell ref="A70:A72"/>
    <mergeCell ref="B70:B72"/>
    <mergeCell ref="A73:A75"/>
    <mergeCell ref="B73:B75"/>
    <mergeCell ref="A67:A69"/>
    <mergeCell ref="B67:B69"/>
    <mergeCell ref="Z58:AA58"/>
    <mergeCell ref="C59:AA59"/>
    <mergeCell ref="N58:O58"/>
    <mergeCell ref="P58:Q58"/>
    <mergeCell ref="V58:W58"/>
    <mergeCell ref="X58:Y58"/>
    <mergeCell ref="J58:K58"/>
    <mergeCell ref="L58:M58"/>
    <mergeCell ref="R58:S58"/>
    <mergeCell ref="T58:U58"/>
    <mergeCell ref="A64:A66"/>
    <mergeCell ref="B64:B66"/>
    <mergeCell ref="AC57:AD58"/>
    <mergeCell ref="D58:E58"/>
    <mergeCell ref="F58:G58"/>
    <mergeCell ref="H58:I58"/>
    <mergeCell ref="AB60:AD60"/>
    <mergeCell ref="A61:A63"/>
    <mergeCell ref="B61:B63"/>
    <mergeCell ref="AB61:AC61"/>
    <mergeCell ref="AC3:AD4"/>
    <mergeCell ref="D4:E4"/>
    <mergeCell ref="R4:S4"/>
    <mergeCell ref="X4:Y4"/>
    <mergeCell ref="A55:AD55"/>
    <mergeCell ref="A57:A58"/>
    <mergeCell ref="B57:B58"/>
    <mergeCell ref="C57:C58"/>
    <mergeCell ref="D57:AA57"/>
    <mergeCell ref="AB57:AB59"/>
    <mergeCell ref="F4:G4"/>
    <mergeCell ref="B13:B15"/>
    <mergeCell ref="J4:K4"/>
    <mergeCell ref="B41:B43"/>
    <mergeCell ref="B31:B32"/>
    <mergeCell ref="C31:C32"/>
    <mergeCell ref="H32:I32"/>
    <mergeCell ref="B7:B9"/>
    <mergeCell ref="A1:AD1"/>
    <mergeCell ref="A3:A4"/>
    <mergeCell ref="B3:B4"/>
    <mergeCell ref="C3:C4"/>
    <mergeCell ref="AB3:AB5"/>
    <mergeCell ref="R32:S32"/>
    <mergeCell ref="T32:U32"/>
    <mergeCell ref="A29:AD29"/>
    <mergeCell ref="H4:I4"/>
    <mergeCell ref="N4:O4"/>
    <mergeCell ref="A38:A40"/>
    <mergeCell ref="B38:B40"/>
    <mergeCell ref="A13:A15"/>
    <mergeCell ref="P32:Q32"/>
    <mergeCell ref="A16:A18"/>
    <mergeCell ref="A23:A25"/>
    <mergeCell ref="B23:B25"/>
    <mergeCell ref="A31:A32"/>
    <mergeCell ref="AB34:AD34"/>
    <mergeCell ref="A35:A37"/>
    <mergeCell ref="B35:B37"/>
    <mergeCell ref="AB35:AC35"/>
    <mergeCell ref="N32:O32"/>
    <mergeCell ref="D32:E32"/>
    <mergeCell ref="AB31:AB33"/>
    <mergeCell ref="Z32:AA32"/>
    <mergeCell ref="D31:AA31"/>
    <mergeCell ref="F32:G32"/>
    <mergeCell ref="B51:B53"/>
    <mergeCell ref="A44:A46"/>
    <mergeCell ref="B44:B46"/>
    <mergeCell ref="A47:A49"/>
    <mergeCell ref="B47:B49"/>
    <mergeCell ref="A50:AA50"/>
    <mergeCell ref="AB6:AD6"/>
    <mergeCell ref="AB7:AC7"/>
    <mergeCell ref="T4:U4"/>
    <mergeCell ref="P4:Q4"/>
    <mergeCell ref="L4:M4"/>
    <mergeCell ref="J32:K32"/>
    <mergeCell ref="AC31:AD32"/>
    <mergeCell ref="L32:M32"/>
    <mergeCell ref="V32:W32"/>
    <mergeCell ref="X32:Y32"/>
    <mergeCell ref="D3:AA3"/>
    <mergeCell ref="Z4:AA4"/>
    <mergeCell ref="C5:AA5"/>
    <mergeCell ref="A22:AA22"/>
    <mergeCell ref="V4:W4"/>
    <mergeCell ref="A19:A21"/>
    <mergeCell ref="B19:B21"/>
    <mergeCell ref="A7:A9"/>
    <mergeCell ref="A10:A12"/>
    <mergeCell ref="B10:B12"/>
    <mergeCell ref="A95:A97"/>
    <mergeCell ref="T86:U86"/>
    <mergeCell ref="V86:W86"/>
    <mergeCell ref="B16:B18"/>
    <mergeCell ref="Z86:AA86"/>
    <mergeCell ref="D86:E86"/>
    <mergeCell ref="F86:G86"/>
    <mergeCell ref="A41:A43"/>
    <mergeCell ref="C33:AA33"/>
    <mergeCell ref="A51:A53"/>
    <mergeCell ref="A85:A86"/>
    <mergeCell ref="B85:B86"/>
    <mergeCell ref="C85:C86"/>
    <mergeCell ref="D85:AA85"/>
    <mergeCell ref="P86:Q86"/>
    <mergeCell ref="X86:Y86"/>
    <mergeCell ref="A101:A103"/>
    <mergeCell ref="B101:B103"/>
    <mergeCell ref="H86:I86"/>
    <mergeCell ref="J86:K86"/>
    <mergeCell ref="L86:M86"/>
    <mergeCell ref="A98:A100"/>
    <mergeCell ref="B98:B100"/>
    <mergeCell ref="C87:AA87"/>
    <mergeCell ref="N86:O86"/>
    <mergeCell ref="B95:B97"/>
    <mergeCell ref="AB88:AD88"/>
    <mergeCell ref="A89:A91"/>
    <mergeCell ref="B89:B91"/>
    <mergeCell ref="AB89:AC89"/>
    <mergeCell ref="A92:A94"/>
    <mergeCell ref="B92:B94"/>
    <mergeCell ref="D142:E142"/>
    <mergeCell ref="A151:A153"/>
    <mergeCell ref="B151:B153"/>
    <mergeCell ref="A154:A156"/>
    <mergeCell ref="B154:B156"/>
    <mergeCell ref="A104:AA104"/>
    <mergeCell ref="A105:A107"/>
    <mergeCell ref="B105:B107"/>
    <mergeCell ref="A111:AD111"/>
    <mergeCell ref="A113:A114"/>
    <mergeCell ref="L142:M142"/>
    <mergeCell ref="N142:O142"/>
    <mergeCell ref="P142:Q142"/>
    <mergeCell ref="A139:AD139"/>
    <mergeCell ref="A141:A142"/>
    <mergeCell ref="B141:B142"/>
    <mergeCell ref="C141:C142"/>
    <mergeCell ref="D141:AA141"/>
    <mergeCell ref="AB141:AB143"/>
    <mergeCell ref="AC141:AD142"/>
    <mergeCell ref="B148:B150"/>
    <mergeCell ref="R142:S142"/>
    <mergeCell ref="T142:U142"/>
    <mergeCell ref="V142:W142"/>
    <mergeCell ref="X142:Y142"/>
    <mergeCell ref="Z142:AA142"/>
    <mergeCell ref="C143:AA143"/>
    <mergeCell ref="F142:G142"/>
    <mergeCell ref="H142:I142"/>
    <mergeCell ref="J142:K142"/>
    <mergeCell ref="A157:A159"/>
    <mergeCell ref="B157:B159"/>
    <mergeCell ref="A160:AA160"/>
    <mergeCell ref="A161:A163"/>
    <mergeCell ref="B161:B163"/>
    <mergeCell ref="AB144:AD144"/>
    <mergeCell ref="A145:A147"/>
    <mergeCell ref="B145:B147"/>
    <mergeCell ref="AB145:AC145"/>
    <mergeCell ref="A148:A150"/>
    <mergeCell ref="A195:AD195"/>
    <mergeCell ref="A197:A198"/>
    <mergeCell ref="B197:B198"/>
    <mergeCell ref="C197:C198"/>
    <mergeCell ref="D197:AA197"/>
    <mergeCell ref="AB197:AB199"/>
    <mergeCell ref="AC197:AD198"/>
    <mergeCell ref="D198:E198"/>
    <mergeCell ref="F198:G198"/>
    <mergeCell ref="H198:I198"/>
    <mergeCell ref="A201:A203"/>
    <mergeCell ref="B201:B203"/>
    <mergeCell ref="AB201:AC201"/>
    <mergeCell ref="J198:K198"/>
    <mergeCell ref="L198:M198"/>
    <mergeCell ref="N198:O198"/>
    <mergeCell ref="P198:Q198"/>
    <mergeCell ref="R198:S198"/>
    <mergeCell ref="T198:U198"/>
    <mergeCell ref="B210:B212"/>
    <mergeCell ref="V198:W198"/>
    <mergeCell ref="X198:Y198"/>
    <mergeCell ref="Z198:AA198"/>
    <mergeCell ref="C199:AA199"/>
    <mergeCell ref="AB200:AD200"/>
    <mergeCell ref="A213:A215"/>
    <mergeCell ref="B213:B215"/>
    <mergeCell ref="A216:AA216"/>
    <mergeCell ref="A217:A219"/>
    <mergeCell ref="B217:B219"/>
    <mergeCell ref="A204:A206"/>
    <mergeCell ref="B204:B206"/>
    <mergeCell ref="A207:A209"/>
    <mergeCell ref="B207:B209"/>
    <mergeCell ref="A210:A212"/>
    <mergeCell ref="A222:AD222"/>
    <mergeCell ref="A224:A225"/>
    <mergeCell ref="B224:B225"/>
    <mergeCell ref="C224:C225"/>
    <mergeCell ref="D224:AA224"/>
    <mergeCell ref="AB224:AB226"/>
    <mergeCell ref="AC224:AD225"/>
    <mergeCell ref="D225:E225"/>
    <mergeCell ref="F225:G225"/>
    <mergeCell ref="H225:I225"/>
    <mergeCell ref="A228:A230"/>
    <mergeCell ref="B228:B230"/>
    <mergeCell ref="AB228:AC228"/>
    <mergeCell ref="J225:K225"/>
    <mergeCell ref="L225:M225"/>
    <mergeCell ref="N225:O225"/>
    <mergeCell ref="P225:Q225"/>
    <mergeCell ref="R225:S225"/>
    <mergeCell ref="T225:U225"/>
    <mergeCell ref="B237:B239"/>
    <mergeCell ref="V225:W225"/>
    <mergeCell ref="X225:Y225"/>
    <mergeCell ref="Z225:AA225"/>
    <mergeCell ref="C226:AA226"/>
    <mergeCell ref="AB227:AD227"/>
    <mergeCell ref="A240:A242"/>
    <mergeCell ref="B240:B242"/>
    <mergeCell ref="A243:AA243"/>
    <mergeCell ref="A244:A246"/>
    <mergeCell ref="B244:B246"/>
    <mergeCell ref="A231:A233"/>
    <mergeCell ref="B231:B233"/>
    <mergeCell ref="A234:A236"/>
    <mergeCell ref="B234:B236"/>
    <mergeCell ref="A237:A239"/>
    <mergeCell ref="A249:AD249"/>
    <mergeCell ref="A251:A252"/>
    <mergeCell ref="B251:B252"/>
    <mergeCell ref="C251:C252"/>
    <mergeCell ref="D251:AA251"/>
    <mergeCell ref="AB251:AB253"/>
    <mergeCell ref="AC251:AD252"/>
    <mergeCell ref="D252:E252"/>
    <mergeCell ref="F252:G252"/>
    <mergeCell ref="H252:I252"/>
    <mergeCell ref="A255:A257"/>
    <mergeCell ref="B255:B257"/>
    <mergeCell ref="AB255:AC255"/>
    <mergeCell ref="J252:K252"/>
    <mergeCell ref="L252:M252"/>
    <mergeCell ref="N252:O252"/>
    <mergeCell ref="P252:Q252"/>
    <mergeCell ref="R252:S252"/>
    <mergeCell ref="T252:U252"/>
    <mergeCell ref="B264:B266"/>
    <mergeCell ref="V252:W252"/>
    <mergeCell ref="X252:Y252"/>
    <mergeCell ref="Z252:AA252"/>
    <mergeCell ref="C253:AA253"/>
    <mergeCell ref="AB254:AD254"/>
    <mergeCell ref="A267:A269"/>
    <mergeCell ref="B267:B269"/>
    <mergeCell ref="A270:AA270"/>
    <mergeCell ref="A271:A273"/>
    <mergeCell ref="B271:B273"/>
    <mergeCell ref="A258:A260"/>
    <mergeCell ref="B258:B260"/>
    <mergeCell ref="A261:A263"/>
    <mergeCell ref="B261:B263"/>
    <mergeCell ref="A264:A266"/>
    <mergeCell ref="A303:AD303"/>
    <mergeCell ref="A305:A306"/>
    <mergeCell ref="B305:B306"/>
    <mergeCell ref="C305:C306"/>
    <mergeCell ref="D305:AA305"/>
    <mergeCell ref="AB305:AB307"/>
    <mergeCell ref="AC305:AD306"/>
    <mergeCell ref="D306:E306"/>
    <mergeCell ref="F306:G306"/>
    <mergeCell ref="H306:I306"/>
    <mergeCell ref="A309:A311"/>
    <mergeCell ref="B309:B311"/>
    <mergeCell ref="AB309:AC309"/>
    <mergeCell ref="J306:K306"/>
    <mergeCell ref="L306:M306"/>
    <mergeCell ref="N306:O306"/>
    <mergeCell ref="P306:Q306"/>
    <mergeCell ref="R306:S306"/>
    <mergeCell ref="T306:U306"/>
    <mergeCell ref="B318:B320"/>
    <mergeCell ref="V306:W306"/>
    <mergeCell ref="X306:Y306"/>
    <mergeCell ref="Z306:AA306"/>
    <mergeCell ref="C307:AA307"/>
    <mergeCell ref="AB308:AD308"/>
    <mergeCell ref="A321:A323"/>
    <mergeCell ref="B321:B323"/>
    <mergeCell ref="A324:AA324"/>
    <mergeCell ref="A325:A327"/>
    <mergeCell ref="B325:B327"/>
    <mergeCell ref="A312:A314"/>
    <mergeCell ref="B312:B314"/>
    <mergeCell ref="A315:A317"/>
    <mergeCell ref="B315:B317"/>
    <mergeCell ref="A318:A320"/>
  </mergeCells>
  <printOptions horizontalCentered="1"/>
  <pageMargins left="0.1968503937007874" right="0.1968503937007874" top="0.1968503937007874" bottom="0.15748031496062992" header="0.1968503937007874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Zvjezdana Jelić</dc:creator>
  <cp:keywords/>
  <dc:description/>
  <cp:lastModifiedBy>Boris Pupić</cp:lastModifiedBy>
  <cp:lastPrinted>2020-10-27T15:16:57Z</cp:lastPrinted>
  <dcterms:created xsi:type="dcterms:W3CDTF">2009-03-24T11:43:27Z</dcterms:created>
  <dcterms:modified xsi:type="dcterms:W3CDTF">2020-10-28T10:06:10Z</dcterms:modified>
  <cp:category/>
  <cp:version/>
  <cp:contentType/>
  <cp:contentStatus/>
</cp:coreProperties>
</file>