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-XII 21. RS" sheetId="1" r:id="rId1"/>
  </sheets>
  <definedNames/>
  <calcPr fullCalcOnLoad="1"/>
</workbook>
</file>

<file path=xl/sharedStrings.xml><?xml version="1.0" encoding="utf-8"?>
<sst xmlns="http://schemas.openxmlformats.org/spreadsheetml/2006/main" count="1647" uniqueCount="66">
  <si>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</si>
  <si>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</si>
  <si>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</si>
  <si>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</si>
  <si>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</si>
  <si>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</si>
  <si>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</si>
  <si>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</si>
  <si>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</si>
  <si>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</si>
  <si>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</si>
  <si>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</si>
  <si>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</si>
  <si>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</si>
  <si>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</si>
  <si>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</si>
  <si>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</si>
  <si>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</si>
  <si>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</si>
  <si>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</si>
  <si>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</si>
  <si>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</si>
  <si>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</si>
  <si>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</si>
  <si>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</si>
  <si>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</si>
  <si>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</si>
  <si>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</si>
  <si>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</si>
  <si>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</si>
  <si>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stopa nezaposlenosti za juni 2008. godine</t>
  </si>
  <si>
    <t>stopa nezaposlenosti za juni 2009. godine</t>
  </si>
  <si>
    <t>REPUBLIKA SRPSKA</t>
  </si>
  <si>
    <t>AVGUST</t>
  </si>
  <si>
    <t>SEPTEMBAR</t>
  </si>
  <si>
    <t>OKTOBAR</t>
  </si>
  <si>
    <t>NOVEMBAR</t>
  </si>
  <si>
    <t>DECEMBAR</t>
  </si>
  <si>
    <t>povećanje za 3.429</t>
  </si>
  <si>
    <t>smanjenje za 7.554</t>
  </si>
  <si>
    <t>smanjenje za 6.338</t>
  </si>
  <si>
    <t>povećanje za 4.784</t>
  </si>
  <si>
    <t>PREGLED STANJA TRŽIŠTA RADA ZA JANUAR - DECEMBAR 2008. GODINE U REPUBLICI SRPSKOJ</t>
  </si>
  <si>
    <t>PREGLED STANJA TRŽIŠTA RADA ZA JANUAR - DECEMBAR 2009. GODINE U REPUBLICI SRPSKOJ</t>
  </si>
  <si>
    <t>2010.</t>
  </si>
  <si>
    <t>PREGLED STANJA TRŽIŠTA RADA ZA JANUAR - DECEMBAR 2010. GODINE U REPUBLICI SRPSKOJ</t>
  </si>
  <si>
    <t>2011.</t>
  </si>
  <si>
    <t>PREGLED STANJA TRŽIŠTA RADA ZA JANUAR - DECEMBAR 2011. GODINE U REPUBLICI SRPSKOJ</t>
  </si>
  <si>
    <t>2012.</t>
  </si>
  <si>
    <t>PREGLED STANJA TRŽIŠTA RADA ZA JANUAR - DECEMBAR 2012. GODINE U REPUBLICI SRPSKOJ</t>
  </si>
  <si>
    <t>2013.</t>
  </si>
  <si>
    <t>PREGLED STANJA TRŽIŠTA RADA ZA JANUAR - DECEMBAR 2013. GODINE U REPUBLICI SRPSKOJ</t>
  </si>
  <si>
    <t>2014.</t>
  </si>
  <si>
    <t>PREGLED STANJA TRŽIŠTA RADA ZA JANUAR - DECEMBAR 2014. GODINE U REPUBLICI SRPSKOJ</t>
  </si>
  <si>
    <t>2016.</t>
  </si>
  <si>
    <t>PREGLED STANJA TRŽIŠTA RADA ZA JANUAR - DECEMBAR 2016. GODINE U REPUBLICI SRPSKOJ</t>
  </si>
  <si>
    <t>2017.</t>
  </si>
  <si>
    <t>PREGLED STANJA TRŽIŠTA RADA ZA JANUAR - DECEMBAR 2017. GODINE U REPUBLICI SRPSKOJ</t>
  </si>
  <si>
    <t>2018.</t>
  </si>
  <si>
    <t>PREGLED STANJA TRŽIŠTA RADA ZA JANUAR - DECEMBAR 2018. GODINE U REPUBLICI SRPSKOJ</t>
  </si>
  <si>
    <t>2019.</t>
  </si>
  <si>
    <t>PREGLED STANJA TRŽIŠTA RADA ZA JANUAR - DECEMBAR 2019. GODINE U REPUBLICI SRPSKOJ</t>
  </si>
  <si>
    <t>2020.</t>
  </si>
  <si>
    <t>PREGLED STANJA TRŽIŠTA RADA ZA JANUAR - DECEMBAR 2020. GODINE U REPUBLICI SRPSKOJ</t>
  </si>
  <si>
    <t>2021.</t>
  </si>
  <si>
    <t>PREGLED STANJA TRŽIŠTA RADA ZA JANUAR - DECEMBAR 2021. GODINE U REPUBLICI SRPSKOJ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</si>
</sst>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1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/>
    </xf>
    <xf numFmtId="0" fontId="10" fillId="0" borderId="18" xfId="0" applyFont="1" applyBorder="1" applyAlignment="1">
      <alignment/>
    </xf>
    <xf numFmtId="3" fontId="11" fillId="34" borderId="16" xfId="0" applyNumberFormat="1" applyFont="1" applyFill="1" applyBorder="1" applyAlignment="1">
      <alignment horizontal="center" vertical="center" wrapText="1"/>
    </xf>
    <xf numFmtId="10" fontId="9" fillId="34" borderId="16" xfId="0" applyNumberFormat="1" applyFont="1" applyFill="1" applyBorder="1" applyAlignment="1">
      <alignment horizontal="center" vertical="center"/>
    </xf>
    <xf numFmtId="10" fontId="12" fillId="0" borderId="19" xfId="0" applyNumberFormat="1" applyFont="1" applyFill="1" applyBorder="1" applyAlignment="1">
      <alignment horizontal="center" vertical="center"/>
    </xf>
    <xf numFmtId="10" fontId="1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2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3" xfId="0" applyNumberFormat="1" applyFont="1" applyFill="1" applyBorder="1" applyAlignment="1">
      <alignment horizontal="center" vertical="center"/>
    </xf>
    <xf numFmtId="3" fontId="9" fillId="34" borderId="2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2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3" fontId="15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2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2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2" fillId="37" borderId="23" xfId="0" applyNumberFormat="1" applyFont="1" applyFill="1" applyBorder="1" applyAlignment="1">
      <alignment horizontal="center" vertical="center"/>
    </xf>
    <xf numFmtId="10" fontId="11" fillId="36" borderId="27" xfId="0" applyNumberFormat="1" applyFont="1" applyFill="1" applyBorder="1" applyAlignment="1">
      <alignment horizontal="center" vertical="center" wrapText="1"/>
    </xf>
    <xf numFmtId="10" fontId="10" fillId="36" borderId="27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0" fillId="0" borderId="0" xfId="0" applyNumberFormat="1" applyAlignment="1">
      <alignment/>
    </xf>
    <xf numFmtId="3" fontId="9" fillId="34" borderId="13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/>
    </xf>
    <xf numFmtId="3" fontId="9" fillId="35" borderId="21" xfId="0" applyNumberFormat="1" applyFont="1" applyFill="1" applyBorder="1" applyAlignment="1">
      <alignment horizontal="center" vertical="center"/>
    </xf>
    <xf numFmtId="3" fontId="9" fillId="35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3" fontId="9" fillId="36" borderId="13" xfId="0" applyNumberFormat="1" applyFont="1" applyFill="1" applyBorder="1" applyAlignment="1">
      <alignment horizontal="center" vertical="center"/>
    </xf>
    <xf numFmtId="3" fontId="9" fillId="37" borderId="25" xfId="0" applyNumberFormat="1" applyFont="1" applyFill="1" applyBorder="1" applyAlignment="1">
      <alignment horizontal="center" vertical="center"/>
    </xf>
    <xf numFmtId="3" fontId="9" fillId="36" borderId="21" xfId="0" applyNumberFormat="1" applyFont="1" applyFill="1" applyBorder="1" applyAlignment="1">
      <alignment horizontal="center" vertical="center"/>
    </xf>
    <xf numFmtId="3" fontId="9" fillId="36" borderId="22" xfId="0" applyNumberFormat="1" applyFont="1" applyFill="1" applyBorder="1" applyAlignment="1">
      <alignment horizontal="center" vertical="center"/>
    </xf>
    <xf numFmtId="3" fontId="9" fillId="0" borderId="19" xfId="0" applyNumberFormat="1" applyFont="1" applyFill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0" fontId="16" fillId="0" borderId="0" xfId="0" applyNumberFormat="1" applyFont="1" applyAlignment="1">
      <alignment/>
    </xf>
    <xf numFmtId="3" fontId="6" fillId="36" borderId="15" xfId="0" applyNumberFormat="1" applyFont="1" applyFill="1" applyBorder="1" applyAlignment="1">
      <alignment horizontal="center" vertical="center"/>
    </xf>
    <xf numFmtId="3" fontId="6" fillId="36" borderId="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9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/>
    </xf>
    <xf numFmtId="10" fontId="12" fillId="0" borderId="29" xfId="0" applyNumberFormat="1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3" fontId="3" fillId="35" borderId="32" xfId="0" applyNumberFormat="1" applyFont="1" applyFill="1" applyBorder="1" applyAlignment="1">
      <alignment horizontal="center" vertical="center"/>
    </xf>
    <xf numFmtId="3" fontId="6" fillId="35" borderId="33" xfId="0" applyNumberFormat="1" applyFont="1" applyFill="1" applyBorder="1" applyAlignment="1">
      <alignment horizontal="center" vertical="center"/>
    </xf>
    <xf numFmtId="3" fontId="6" fillId="36" borderId="34" xfId="0" applyNumberFormat="1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10" fontId="12" fillId="0" borderId="26" xfId="0" applyNumberFormat="1" applyFont="1" applyFill="1" applyBorder="1" applyAlignment="1">
      <alignment horizontal="center" vertical="center"/>
    </xf>
    <xf numFmtId="10" fontId="12" fillId="0" borderId="2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90" wrapText="1"/>
    </xf>
    <xf numFmtId="3" fontId="3" fillId="37" borderId="0" xfId="0" applyNumberFormat="1" applyFont="1" applyFill="1" applyBorder="1" applyAlignment="1">
      <alignment horizontal="center" vertical="center"/>
    </xf>
    <xf numFmtId="10" fontId="12" fillId="37" borderId="0" xfId="0" applyNumberFormat="1" applyFont="1" applyFill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10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3" fillId="36" borderId="39" xfId="0" applyFont="1" applyFill="1" applyBorder="1" applyAlignment="1">
      <alignment horizontal="center" vertical="center" wrapText="1"/>
    </xf>
    <xf numFmtId="0" fontId="3" fillId="36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wrapText="1"/>
    </xf>
    <xf numFmtId="0" fontId="1" fillId="38" borderId="41" xfId="0" applyFont="1" applyFill="1" applyBorder="1" applyAlignment="1">
      <alignment horizontal="center" wrapText="1"/>
    </xf>
    <xf numFmtId="0" fontId="0" fillId="38" borderId="41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35" borderId="21" xfId="0" applyFont="1" applyFill="1" applyBorder="1" applyAlignment="1">
      <alignment wrapText="1"/>
    </xf>
    <xf numFmtId="0" fontId="10" fillId="35" borderId="33" xfId="0" applyFont="1" applyFill="1" applyBorder="1" applyAlignment="1">
      <alignment wrapText="1"/>
    </xf>
    <xf numFmtId="0" fontId="10" fillId="35" borderId="10" xfId="0" applyFont="1" applyFill="1" applyBorder="1" applyAlignment="1">
      <alignment wrapText="1"/>
    </xf>
    <xf numFmtId="0" fontId="12" fillId="35" borderId="39" xfId="0" applyFont="1" applyFill="1" applyBorder="1" applyAlignment="1">
      <alignment wrapText="1"/>
    </xf>
    <xf numFmtId="0" fontId="13" fillId="0" borderId="42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3" fillId="0" borderId="3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9" fillId="35" borderId="39" xfId="0" applyFont="1" applyFill="1" applyBorder="1" applyAlignment="1">
      <alignment wrapText="1"/>
    </xf>
    <xf numFmtId="0" fontId="0" fillId="0" borderId="4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70"/>
  <sheetViews>
    <sheetView tabSelected="1" workbookViewId="0" topLeftCell="A344">
      <selection activeCell="AF364" sqref="AF364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8.421875" style="0" customWidth="1"/>
    <col min="4" max="4" width="6.57421875" style="0" customWidth="1"/>
    <col min="5" max="5" width="6.140625" style="0" customWidth="1"/>
    <col min="6" max="6" width="6.421875" style="0" customWidth="1"/>
    <col min="7" max="7" width="6.28125" style="0" bestFit="1" customWidth="1"/>
    <col min="8" max="8" width="6.421875" style="0" customWidth="1"/>
    <col min="9" max="9" width="6.140625" style="0" customWidth="1"/>
    <col min="10" max="10" width="7.140625" style="0" bestFit="1" customWidth="1"/>
    <col min="11" max="12" width="6.57421875" style="0" customWidth="1"/>
    <col min="13" max="13" width="6.28125" style="0" bestFit="1" customWidth="1"/>
    <col min="14" max="14" width="6.7109375" style="0" customWidth="1"/>
    <col min="15" max="15" width="6.28125" style="0" bestFit="1" customWidth="1"/>
    <col min="16" max="16" width="6.7109375" style="0" customWidth="1"/>
    <col min="17" max="17" width="6.28125" style="0" customWidth="1"/>
    <col min="18" max="18" width="6.421875" style="0" customWidth="1"/>
    <col min="19" max="19" width="6.8515625" style="0" customWidth="1"/>
    <col min="20" max="20" width="7.28125" style="0" bestFit="1" customWidth="1"/>
    <col min="21" max="21" width="6.57421875" style="0" customWidth="1"/>
    <col min="22" max="22" width="6.8515625" style="0" bestFit="1" customWidth="1"/>
    <col min="23" max="23" width="7.00390625" style="0" customWidth="1"/>
    <col min="24" max="24" width="6.8515625" style="0" bestFit="1" customWidth="1"/>
    <col min="25" max="25" width="7.28125" style="0" customWidth="1"/>
    <col min="26" max="26" width="7.00390625" style="0" customWidth="1"/>
    <col min="27" max="27" width="5.7109375" style="0" customWidth="1"/>
    <col min="28" max="28" width="6.8515625" style="0" customWidth="1"/>
    <col min="29" max="29" width="7.8515625" style="0" customWidth="1"/>
    <col min="30" max="30" width="7.57421875" style="0" customWidth="1"/>
  </cols>
  <sheetData>
    <row r="1" spans="1:30" ht="17.25" thickBot="1" thickTop="1">
      <c r="A1" s="118" t="s">
        <v>42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</row>
    <row r="2" spans="4:14" ht="14.25" thickBot="1" thickTop="1">
      <c r="D2" s="6"/>
      <c r="F2" s="6"/>
      <c r="H2" s="6"/>
      <c r="J2" s="6"/>
      <c r="L2" s="6"/>
      <c r="N2" s="6"/>
    </row>
    <row r="3" spans="1:30" ht="13.5" thickBot="1">
      <c r="A3" s="101" t="s">
        <v>0</v>
      </c>
      <c r="B3" s="120" t="s">
        <v>1</v>
      </c>
      <c r="C3" s="132"/>
      <c r="D3" s="130" t="s">
        <v>2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31"/>
      <c r="AB3" s="122" t="s">
        <v>21</v>
      </c>
      <c r="AC3" s="134"/>
      <c r="AD3" s="135"/>
    </row>
    <row r="4" spans="1:30" ht="14.25" thickBot="1" thickTop="1">
      <c r="A4" s="101"/>
      <c r="B4" s="121"/>
      <c r="C4" s="101"/>
      <c r="D4" s="110" t="s">
        <v>4</v>
      </c>
      <c r="E4" s="111"/>
      <c r="F4" s="110" t="s">
        <v>5</v>
      </c>
      <c r="G4" s="111"/>
      <c r="H4" s="110" t="s">
        <v>25</v>
      </c>
      <c r="I4" s="111"/>
      <c r="J4" s="110" t="s">
        <v>26</v>
      </c>
      <c r="K4" s="111"/>
      <c r="L4" s="110" t="s">
        <v>27</v>
      </c>
      <c r="M4" s="111"/>
      <c r="N4" s="110" t="s">
        <v>28</v>
      </c>
      <c r="O4" s="111"/>
      <c r="P4" s="110" t="s">
        <v>29</v>
      </c>
      <c r="Q4" s="111"/>
      <c r="R4" s="110" t="s">
        <v>33</v>
      </c>
      <c r="S4" s="111"/>
      <c r="T4" s="110" t="s">
        <v>34</v>
      </c>
      <c r="U4" s="111"/>
      <c r="V4" s="110" t="s">
        <v>35</v>
      </c>
      <c r="W4" s="111"/>
      <c r="X4" s="110" t="s">
        <v>36</v>
      </c>
      <c r="Y4" s="111"/>
      <c r="Z4" s="112" t="s">
        <v>37</v>
      </c>
      <c r="AA4" s="113"/>
      <c r="AB4" s="123"/>
      <c r="AC4" s="136"/>
      <c r="AD4" s="137"/>
    </row>
    <row r="5" spans="1:30" ht="14.25" thickBot="1" thickTop="1">
      <c r="A5" s="2"/>
      <c r="B5" s="1"/>
      <c r="C5" s="105" t="s">
        <v>32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7"/>
      <c r="AB5" s="124"/>
      <c r="AC5" s="13"/>
      <c r="AD5" s="14"/>
    </row>
    <row r="6" spans="1:30" ht="13.5" thickBot="1">
      <c r="A6" s="3"/>
      <c r="B6" s="3"/>
      <c r="C6" s="3"/>
      <c r="D6" s="6"/>
      <c r="E6" s="3"/>
      <c r="F6" s="33"/>
      <c r="G6" s="4"/>
      <c r="H6" s="34"/>
      <c r="I6" s="16"/>
      <c r="J6" s="33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15"/>
      <c r="AC6" s="116"/>
      <c r="AD6" s="117"/>
    </row>
    <row r="7" spans="1:30" ht="16.5" thickBot="1" thickTop="1">
      <c r="A7" s="101" t="s">
        <v>6</v>
      </c>
      <c r="B7" s="102" t="s">
        <v>7</v>
      </c>
      <c r="C7" s="7"/>
      <c r="D7" s="59">
        <v>136108</v>
      </c>
      <c r="E7" s="59" t="s">
        <v>24</v>
      </c>
      <c r="F7" s="59">
        <v>138134</v>
      </c>
      <c r="G7" s="59" t="s">
        <v>24</v>
      </c>
      <c r="H7" s="59">
        <v>138497</v>
      </c>
      <c r="I7" s="59" t="s">
        <v>24</v>
      </c>
      <c r="J7" s="59">
        <v>137580</v>
      </c>
      <c r="K7" s="59" t="s">
        <v>24</v>
      </c>
      <c r="L7" s="59">
        <v>136071</v>
      </c>
      <c r="M7" s="59" t="s">
        <v>24</v>
      </c>
      <c r="N7" s="59">
        <v>135524</v>
      </c>
      <c r="O7" s="59" t="s">
        <v>24</v>
      </c>
      <c r="P7" s="59">
        <v>134808</v>
      </c>
      <c r="Q7" s="59" t="s">
        <v>24</v>
      </c>
      <c r="R7" s="59">
        <v>133827</v>
      </c>
      <c r="S7" s="59" t="s">
        <v>24</v>
      </c>
      <c r="T7" s="59">
        <v>133075</v>
      </c>
      <c r="U7" s="59" t="s">
        <v>24</v>
      </c>
      <c r="V7" s="59">
        <v>132426</v>
      </c>
      <c r="W7" s="59"/>
      <c r="X7" s="59">
        <v>132098</v>
      </c>
      <c r="Y7" s="59" t="s">
        <v>24</v>
      </c>
      <c r="Z7" s="65">
        <v>133074</v>
      </c>
      <c r="AA7" s="43" t="s">
        <v>24</v>
      </c>
      <c r="AB7" s="108" t="s">
        <v>30</v>
      </c>
      <c r="AC7" s="129"/>
      <c r="AD7" s="52"/>
    </row>
    <row r="8" spans="1:29" ht="37.5" thickBot="1" thickTop="1">
      <c r="A8" s="101"/>
      <c r="B8" s="103"/>
      <c r="C8" s="17" t="s">
        <v>19</v>
      </c>
      <c r="D8" s="38">
        <v>1901</v>
      </c>
      <c r="E8" s="39">
        <f>D8/134207</f>
        <v>0.014164685895668631</v>
      </c>
      <c r="F8" s="38">
        <f>F7-D7</f>
        <v>2026</v>
      </c>
      <c r="G8" s="39">
        <f>F8/D7</f>
        <v>0.014885238193199517</v>
      </c>
      <c r="H8" s="38">
        <f>H7-F7</f>
        <v>363</v>
      </c>
      <c r="I8" s="39">
        <f>H8/F7</f>
        <v>0.002627883070062403</v>
      </c>
      <c r="J8" s="38">
        <f>J7-H7</f>
        <v>-917</v>
      </c>
      <c r="K8" s="39">
        <f>J8/H7</f>
        <v>-0.00662108204509845</v>
      </c>
      <c r="L8" s="38">
        <f>L7-J7</f>
        <v>-1509</v>
      </c>
      <c r="M8" s="39">
        <f>L8/J7</f>
        <v>-0.010968163977322285</v>
      </c>
      <c r="N8" s="38">
        <f>N7-L7</f>
        <v>-547</v>
      </c>
      <c r="O8" s="39">
        <f>N8/L7</f>
        <v>-0.004019960167853547</v>
      </c>
      <c r="P8" s="38">
        <f>P7-N7</f>
        <v>-716</v>
      </c>
      <c r="Q8" s="39">
        <f>P8/N7</f>
        <v>-0.0052831970721053095</v>
      </c>
      <c r="R8" s="38">
        <f>R7-P7</f>
        <v>-981</v>
      </c>
      <c r="S8" s="39">
        <f>R8/P7</f>
        <v>-0.007277016200818942</v>
      </c>
      <c r="T8" s="38">
        <f>T7-R7</f>
        <v>-752</v>
      </c>
      <c r="U8" s="39">
        <f>T8/R7</f>
        <v>-0.005619194930768828</v>
      </c>
      <c r="V8" s="38">
        <f>V7-T7</f>
        <v>-649</v>
      </c>
      <c r="W8" s="39">
        <f>V8/T7</f>
        <v>-0.0048769490888596655</v>
      </c>
      <c r="X8" s="38">
        <f>X7-V7</f>
        <v>-328</v>
      </c>
      <c r="Y8" s="39">
        <f>X8/V7</f>
        <v>-0.002476854998263181</v>
      </c>
      <c r="Z8" s="47">
        <f>Z7-X7</f>
        <v>976</v>
      </c>
      <c r="AA8" s="48">
        <f>Z8/X7</f>
        <v>0.007388454026556042</v>
      </c>
      <c r="AB8" s="65">
        <f>(D7+F7+H7+J7+L7+N7+P7+R7+T7+V7+X7+Z7)/12</f>
        <v>135101.83333333334</v>
      </c>
      <c r="AC8" s="9"/>
    </row>
    <row r="9" spans="1:29" ht="45.75" thickBot="1">
      <c r="A9" s="101"/>
      <c r="B9" s="104"/>
      <c r="C9" s="18" t="s">
        <v>20</v>
      </c>
      <c r="D9" s="30"/>
      <c r="E9" s="29"/>
      <c r="F9" s="30"/>
      <c r="G9" s="29"/>
      <c r="H9" s="30"/>
      <c r="I9" s="29"/>
      <c r="J9" s="30"/>
      <c r="K9" s="29"/>
      <c r="L9" s="35"/>
      <c r="M9" s="29"/>
      <c r="N9" s="35"/>
      <c r="O9" s="29"/>
      <c r="P9" s="35"/>
      <c r="Q9" s="29"/>
      <c r="R9" s="35"/>
      <c r="S9" s="29"/>
      <c r="T9" s="35"/>
      <c r="U9" s="29"/>
      <c r="V9" s="35"/>
      <c r="W9" s="29"/>
      <c r="X9" s="35"/>
      <c r="Y9" s="29"/>
      <c r="Z9" s="49"/>
      <c r="AA9" s="50"/>
      <c r="AB9" s="10"/>
      <c r="AC9" s="9"/>
    </row>
    <row r="10" spans="1:30" ht="16.5" thickBot="1" thickTop="1">
      <c r="A10" s="101" t="s">
        <v>8</v>
      </c>
      <c r="B10" s="102" t="s">
        <v>18</v>
      </c>
      <c r="C10" s="19"/>
      <c r="D10" s="31">
        <v>5431</v>
      </c>
      <c r="E10" s="23" t="s">
        <v>24</v>
      </c>
      <c r="F10" s="31">
        <v>7036</v>
      </c>
      <c r="G10" s="23" t="s">
        <v>24</v>
      </c>
      <c r="H10" s="31">
        <v>5840</v>
      </c>
      <c r="I10" s="23" t="s">
        <v>24</v>
      </c>
      <c r="J10" s="31">
        <v>4588</v>
      </c>
      <c r="K10" s="23" t="s">
        <v>24</v>
      </c>
      <c r="L10" s="31">
        <v>3837</v>
      </c>
      <c r="M10" s="23" t="s">
        <v>24</v>
      </c>
      <c r="N10" s="31">
        <v>4437</v>
      </c>
      <c r="O10" s="23" t="s">
        <v>24</v>
      </c>
      <c r="P10" s="31">
        <v>5064</v>
      </c>
      <c r="Q10" s="23" t="s">
        <v>24</v>
      </c>
      <c r="R10" s="31">
        <v>4135</v>
      </c>
      <c r="S10" s="23" t="s">
        <v>24</v>
      </c>
      <c r="T10" s="31">
        <v>5483</v>
      </c>
      <c r="U10" s="23" t="s">
        <v>24</v>
      </c>
      <c r="V10" s="31">
        <v>5176</v>
      </c>
      <c r="W10" s="23"/>
      <c r="X10" s="31">
        <v>4583</v>
      </c>
      <c r="Y10" s="23" t="s">
        <v>24</v>
      </c>
      <c r="Z10" s="44">
        <v>5494</v>
      </c>
      <c r="AA10" s="43" t="s">
        <v>24</v>
      </c>
      <c r="AB10" s="36">
        <f>D10+F10+H10+J10+L10+N10+P10+R10+T10+V10+X10+Z10</f>
        <v>61104</v>
      </c>
      <c r="AC10" s="11"/>
      <c r="AD10" s="11"/>
    </row>
    <row r="11" spans="1:29" ht="37.5" thickBot="1" thickTop="1">
      <c r="A11" s="101"/>
      <c r="B11" s="103"/>
      <c r="C11" s="17" t="s">
        <v>19</v>
      </c>
      <c r="D11" s="38">
        <v>904</v>
      </c>
      <c r="E11" s="39">
        <f>D11/4527</f>
        <v>0.19969074442235477</v>
      </c>
      <c r="F11" s="38">
        <f>F10-D10</f>
        <v>1605</v>
      </c>
      <c r="G11" s="39">
        <f>F11/D10</f>
        <v>0.29552568587737066</v>
      </c>
      <c r="H11" s="38">
        <f>H10-F10</f>
        <v>-1196</v>
      </c>
      <c r="I11" s="39">
        <f>H11/F10</f>
        <v>-0.16998294485503126</v>
      </c>
      <c r="J11" s="38">
        <f>J10-H10</f>
        <v>-1252</v>
      </c>
      <c r="K11" s="39">
        <f>J11/H10</f>
        <v>-0.21438356164383562</v>
      </c>
      <c r="L11" s="38">
        <f>L10-J10</f>
        <v>-751</v>
      </c>
      <c r="M11" s="39">
        <f>L11/J10</f>
        <v>-0.1636878814298169</v>
      </c>
      <c r="N11" s="38">
        <f>N10-L10</f>
        <v>600</v>
      </c>
      <c r="O11" s="39">
        <f>N11/L10</f>
        <v>0.1563721657544957</v>
      </c>
      <c r="P11" s="38">
        <f>P10-N10</f>
        <v>627</v>
      </c>
      <c r="Q11" s="39">
        <f>P11/N10</f>
        <v>0.14131169709263017</v>
      </c>
      <c r="R11" s="38">
        <f>R10-P10</f>
        <v>-929</v>
      </c>
      <c r="S11" s="39">
        <f>R11/P10</f>
        <v>-0.1834518167456556</v>
      </c>
      <c r="T11" s="38">
        <f>T10-R10</f>
        <v>1348</v>
      </c>
      <c r="U11" s="39">
        <f>T11/R10</f>
        <v>0.3259975816203144</v>
      </c>
      <c r="V11" s="38">
        <f>V10-T10</f>
        <v>-307</v>
      </c>
      <c r="W11" s="39">
        <f>V11/T10</f>
        <v>-0.05599124566842969</v>
      </c>
      <c r="X11" s="38">
        <f>X10-V10</f>
        <v>-593</v>
      </c>
      <c r="Y11" s="39">
        <f>X11/V10</f>
        <v>-0.11456723338485317</v>
      </c>
      <c r="Z11" s="47">
        <f>Z10-X10</f>
        <v>911</v>
      </c>
      <c r="AA11" s="48">
        <f>Z11/X10</f>
        <v>0.1987780929522147</v>
      </c>
      <c r="AB11" s="37"/>
      <c r="AC11" s="9"/>
    </row>
    <row r="12" spans="1:29" ht="45.75" thickBot="1">
      <c r="A12" s="101"/>
      <c r="B12" s="104"/>
      <c r="C12" s="18" t="s">
        <v>20</v>
      </c>
      <c r="D12" s="30"/>
      <c r="E12" s="29"/>
      <c r="F12" s="30"/>
      <c r="G12" s="29"/>
      <c r="H12" s="30"/>
      <c r="I12" s="29"/>
      <c r="J12" s="30"/>
      <c r="K12" s="29"/>
      <c r="L12" s="35"/>
      <c r="M12" s="29"/>
      <c r="N12" s="35"/>
      <c r="O12" s="29"/>
      <c r="P12" s="35"/>
      <c r="Q12" s="29"/>
      <c r="R12" s="35"/>
      <c r="S12" s="29"/>
      <c r="T12" s="35"/>
      <c r="U12" s="29"/>
      <c r="V12" s="35"/>
      <c r="W12" s="29"/>
      <c r="X12" s="35"/>
      <c r="Y12" s="29"/>
      <c r="Z12" s="49"/>
      <c r="AA12" s="50"/>
      <c r="AB12" s="37"/>
      <c r="AC12" s="9"/>
    </row>
    <row r="13" spans="1:30" ht="16.5" thickBot="1" thickTop="1">
      <c r="A13" s="101" t="s">
        <v>9</v>
      </c>
      <c r="B13" s="102" t="s">
        <v>16</v>
      </c>
      <c r="C13" s="20"/>
      <c r="D13" s="32">
        <v>1729</v>
      </c>
      <c r="E13" s="23" t="s">
        <v>24</v>
      </c>
      <c r="F13" s="32">
        <v>2296</v>
      </c>
      <c r="G13" s="23" t="s">
        <v>24</v>
      </c>
      <c r="H13" s="32">
        <v>2672</v>
      </c>
      <c r="I13" s="23" t="s">
        <v>24</v>
      </c>
      <c r="J13" s="32">
        <v>2619</v>
      </c>
      <c r="K13" s="23" t="s">
        <v>24</v>
      </c>
      <c r="L13" s="32">
        <v>2398</v>
      </c>
      <c r="M13" s="23" t="s">
        <v>24</v>
      </c>
      <c r="N13" s="32">
        <v>2240</v>
      </c>
      <c r="O13" s="23" t="s">
        <v>24</v>
      </c>
      <c r="P13" s="32">
        <v>2723</v>
      </c>
      <c r="Q13" s="23" t="s">
        <v>24</v>
      </c>
      <c r="R13" s="32">
        <v>2471</v>
      </c>
      <c r="S13" s="23" t="s">
        <v>24</v>
      </c>
      <c r="T13" s="32">
        <v>3315</v>
      </c>
      <c r="U13" s="23" t="s">
        <v>24</v>
      </c>
      <c r="V13" s="32">
        <v>2810</v>
      </c>
      <c r="W13" s="23"/>
      <c r="X13" s="32">
        <v>2332</v>
      </c>
      <c r="Y13" s="23"/>
      <c r="Z13" s="46">
        <v>1888</v>
      </c>
      <c r="AA13" s="43"/>
      <c r="AB13" s="36">
        <f>D13+F13+H13+J13+L13+N13+P13+R13+T13+V13+X13+Z13</f>
        <v>29493</v>
      </c>
      <c r="AC13" s="11"/>
      <c r="AD13" s="11"/>
    </row>
    <row r="14" spans="1:29" ht="37.5" thickBot="1" thickTop="1">
      <c r="A14" s="101"/>
      <c r="B14" s="103"/>
      <c r="C14" s="21" t="s">
        <v>19</v>
      </c>
      <c r="D14" s="38">
        <v>227</v>
      </c>
      <c r="E14" s="39">
        <f>D14/1502</f>
        <v>0.1511318242343542</v>
      </c>
      <c r="F14" s="38">
        <f>F13-D13</f>
        <v>567</v>
      </c>
      <c r="G14" s="39">
        <f>F14/D13</f>
        <v>0.32793522267206476</v>
      </c>
      <c r="H14" s="38">
        <f>H13-F13</f>
        <v>376</v>
      </c>
      <c r="I14" s="39">
        <f>H14/F13</f>
        <v>0.16376306620209058</v>
      </c>
      <c r="J14" s="38">
        <f>J13-H13</f>
        <v>-53</v>
      </c>
      <c r="K14" s="39">
        <f>J14/H13</f>
        <v>-0.019835329341317365</v>
      </c>
      <c r="L14" s="38">
        <f>L13-J13</f>
        <v>-221</v>
      </c>
      <c r="M14" s="39">
        <f>L14/J13</f>
        <v>-0.08438335242458954</v>
      </c>
      <c r="N14" s="38">
        <f>N13-L13</f>
        <v>-158</v>
      </c>
      <c r="O14" s="39">
        <f>N14/L13</f>
        <v>-0.0658882402001668</v>
      </c>
      <c r="P14" s="38">
        <f>P13-N13</f>
        <v>483</v>
      </c>
      <c r="Q14" s="39">
        <f>P14/N13</f>
        <v>0.215625</v>
      </c>
      <c r="R14" s="38">
        <f>R13-P13</f>
        <v>-252</v>
      </c>
      <c r="S14" s="39">
        <f>R14/P13</f>
        <v>-0.09254498714652956</v>
      </c>
      <c r="T14" s="38">
        <f>T13-R13</f>
        <v>844</v>
      </c>
      <c r="U14" s="39">
        <f>T14/R13</f>
        <v>0.3415621205989478</v>
      </c>
      <c r="V14" s="38">
        <f>V13-T13</f>
        <v>-505</v>
      </c>
      <c r="W14" s="39">
        <f>V14/T13</f>
        <v>-0.15233785822021115</v>
      </c>
      <c r="X14" s="38">
        <f>X13-V13</f>
        <v>-478</v>
      </c>
      <c r="Y14" s="39">
        <f>X14/V13</f>
        <v>-0.1701067615658363</v>
      </c>
      <c r="Z14" s="47">
        <f>Z13-X13</f>
        <v>-444</v>
      </c>
      <c r="AA14" s="48">
        <f>Z14/X13</f>
        <v>-0.19039451114922812</v>
      </c>
      <c r="AB14" s="37"/>
      <c r="AC14" s="9"/>
    </row>
    <row r="15" spans="1:29" ht="45.75" thickBot="1">
      <c r="A15" s="101"/>
      <c r="B15" s="104"/>
      <c r="C15" s="18" t="s">
        <v>20</v>
      </c>
      <c r="D15" s="30"/>
      <c r="E15" s="29"/>
      <c r="F15" s="30"/>
      <c r="G15" s="29"/>
      <c r="H15" s="30"/>
      <c r="I15" s="29"/>
      <c r="J15" s="30"/>
      <c r="K15" s="29"/>
      <c r="L15" s="35"/>
      <c r="M15" s="29"/>
      <c r="N15" s="35"/>
      <c r="O15" s="29"/>
      <c r="P15" s="35"/>
      <c r="Q15" s="29"/>
      <c r="R15" s="35"/>
      <c r="S15" s="29"/>
      <c r="T15" s="35"/>
      <c r="U15" s="29"/>
      <c r="V15" s="35"/>
      <c r="W15" s="29"/>
      <c r="X15" s="35"/>
      <c r="Y15" s="29"/>
      <c r="Z15" s="49"/>
      <c r="AA15" s="50"/>
      <c r="AB15" s="37"/>
      <c r="AC15" s="9"/>
    </row>
    <row r="16" spans="1:30" ht="16.5" thickBot="1" thickTop="1">
      <c r="A16" s="101" t="s">
        <v>10</v>
      </c>
      <c r="B16" s="102" t="s">
        <v>17</v>
      </c>
      <c r="C16" s="20"/>
      <c r="D16" s="32">
        <v>1190</v>
      </c>
      <c r="E16" s="23" t="s">
        <v>24</v>
      </c>
      <c r="F16" s="32">
        <v>1366</v>
      </c>
      <c r="G16" s="23" t="s">
        <v>24</v>
      </c>
      <c r="H16" s="32">
        <v>1270</v>
      </c>
      <c r="I16" s="23" t="s">
        <v>24</v>
      </c>
      <c r="J16" s="32">
        <v>1132</v>
      </c>
      <c r="K16" s="23" t="s">
        <v>24</v>
      </c>
      <c r="L16" s="32">
        <v>1120</v>
      </c>
      <c r="M16" s="23" t="s">
        <v>24</v>
      </c>
      <c r="N16" s="32">
        <v>1394</v>
      </c>
      <c r="O16" s="23" t="s">
        <v>24</v>
      </c>
      <c r="P16" s="32">
        <v>2078</v>
      </c>
      <c r="Q16" s="23" t="s">
        <v>24</v>
      </c>
      <c r="R16" s="32">
        <v>1673</v>
      </c>
      <c r="S16" s="23" t="s">
        <v>24</v>
      </c>
      <c r="T16" s="32">
        <v>1293</v>
      </c>
      <c r="U16" s="23" t="s">
        <v>24</v>
      </c>
      <c r="V16" s="32">
        <v>1530</v>
      </c>
      <c r="W16" s="23"/>
      <c r="X16" s="32">
        <v>967</v>
      </c>
      <c r="Y16" s="23" t="s">
        <v>24</v>
      </c>
      <c r="Z16" s="46">
        <v>1495</v>
      </c>
      <c r="AA16" s="43" t="s">
        <v>24</v>
      </c>
      <c r="AB16" s="36">
        <f>N16+L16+J16+H16+F16+D16+P16+R16+T16+V16+X16+Z16</f>
        <v>16508</v>
      </c>
      <c r="AC16" s="11"/>
      <c r="AD16" s="11"/>
    </row>
    <row r="17" spans="1:29" ht="37.5" thickBot="1" thickTop="1">
      <c r="A17" s="101"/>
      <c r="B17" s="103"/>
      <c r="C17" s="21" t="s">
        <v>19</v>
      </c>
      <c r="D17" s="38">
        <v>-198</v>
      </c>
      <c r="E17" s="39">
        <f>D17/1388</f>
        <v>-0.14265129682997119</v>
      </c>
      <c r="F17" s="38">
        <f>F16-D16</f>
        <v>176</v>
      </c>
      <c r="G17" s="39">
        <f>F17/D16</f>
        <v>0.14789915966386555</v>
      </c>
      <c r="H17" s="38">
        <f>H16-F16</f>
        <v>-96</v>
      </c>
      <c r="I17" s="39">
        <f>H17/F16</f>
        <v>-0.07027818448023426</v>
      </c>
      <c r="J17" s="38">
        <f>J16-H16</f>
        <v>-138</v>
      </c>
      <c r="K17" s="39">
        <f>J17/H16</f>
        <v>-0.10866141732283464</v>
      </c>
      <c r="L17" s="38">
        <f>L16-J16</f>
        <v>-12</v>
      </c>
      <c r="M17" s="39">
        <f>L17/J16</f>
        <v>-0.01060070671378092</v>
      </c>
      <c r="N17" s="38">
        <f>N16-L16</f>
        <v>274</v>
      </c>
      <c r="O17" s="39">
        <f>N17/L16</f>
        <v>0.24464285714285713</v>
      </c>
      <c r="P17" s="38">
        <f>P16-N16</f>
        <v>684</v>
      </c>
      <c r="Q17" s="39">
        <f>P17/N16</f>
        <v>0.49067431850789095</v>
      </c>
      <c r="R17" s="38">
        <f>R16-P16</f>
        <v>-405</v>
      </c>
      <c r="S17" s="39">
        <f>R17/P16</f>
        <v>-0.19489894128970164</v>
      </c>
      <c r="T17" s="38">
        <f>T16-R16</f>
        <v>-380</v>
      </c>
      <c r="U17" s="39">
        <f>T17/R16</f>
        <v>-0.22713687985654513</v>
      </c>
      <c r="V17" s="38">
        <f>V16-T16</f>
        <v>237</v>
      </c>
      <c r="W17" s="39">
        <f>V17/T16</f>
        <v>0.18329466357308585</v>
      </c>
      <c r="X17" s="38">
        <f>X16-V16</f>
        <v>-563</v>
      </c>
      <c r="Y17" s="39">
        <f>X17/V16</f>
        <v>-0.36797385620915035</v>
      </c>
      <c r="Z17" s="47">
        <f>Z16-X16</f>
        <v>528</v>
      </c>
      <c r="AA17" s="48">
        <f>Z17/X16</f>
        <v>0.546018614270941</v>
      </c>
      <c r="AB17" s="37"/>
      <c r="AC17" s="9"/>
    </row>
    <row r="18" spans="1:29" ht="45.75" thickBot="1">
      <c r="A18" s="101"/>
      <c r="B18" s="104"/>
      <c r="C18" s="18" t="s">
        <v>20</v>
      </c>
      <c r="D18" s="30"/>
      <c r="E18" s="29"/>
      <c r="F18" s="30"/>
      <c r="G18" s="29"/>
      <c r="H18" s="30"/>
      <c r="I18" s="29"/>
      <c r="J18" s="30"/>
      <c r="K18" s="29"/>
      <c r="L18" s="35"/>
      <c r="M18" s="29"/>
      <c r="N18" s="35"/>
      <c r="O18" s="29"/>
      <c r="P18" s="35"/>
      <c r="Q18" s="29"/>
      <c r="R18" s="35"/>
      <c r="S18" s="29"/>
      <c r="T18" s="35"/>
      <c r="U18" s="29"/>
      <c r="V18" s="35"/>
      <c r="W18" s="29"/>
      <c r="X18" s="35"/>
      <c r="Y18" s="29"/>
      <c r="Z18" s="49"/>
      <c r="AA18" s="50"/>
      <c r="AB18" s="37"/>
      <c r="AC18" s="9"/>
    </row>
    <row r="19" spans="1:30" ht="17.25" thickBot="1" thickTop="1">
      <c r="A19" s="101" t="s">
        <v>11</v>
      </c>
      <c r="B19" s="102" t="s">
        <v>15</v>
      </c>
      <c r="C19" s="20"/>
      <c r="D19" s="32">
        <v>3390</v>
      </c>
      <c r="E19" s="23" t="s">
        <v>24</v>
      </c>
      <c r="F19" s="32">
        <v>3876</v>
      </c>
      <c r="G19" s="23" t="s">
        <v>24</v>
      </c>
      <c r="H19" s="32">
        <v>3304</v>
      </c>
      <c r="I19" s="23" t="s">
        <v>24</v>
      </c>
      <c r="J19" s="32">
        <v>2807</v>
      </c>
      <c r="K19" s="23" t="s">
        <v>24</v>
      </c>
      <c r="L19" s="32">
        <v>2376</v>
      </c>
      <c r="M19" s="23" t="s">
        <v>24</v>
      </c>
      <c r="N19" s="32">
        <v>2450</v>
      </c>
      <c r="O19" s="23" t="s">
        <v>24</v>
      </c>
      <c r="P19" s="32">
        <v>2698</v>
      </c>
      <c r="Q19" s="23" t="s">
        <v>24</v>
      </c>
      <c r="R19" s="32">
        <v>2210</v>
      </c>
      <c r="S19" s="23" t="s">
        <v>24</v>
      </c>
      <c r="T19" s="32">
        <v>2764</v>
      </c>
      <c r="U19" s="23" t="s">
        <v>24</v>
      </c>
      <c r="V19" s="32">
        <v>3012</v>
      </c>
      <c r="W19" s="23"/>
      <c r="X19" s="32">
        <v>2854</v>
      </c>
      <c r="Y19" s="23" t="s">
        <v>24</v>
      </c>
      <c r="Z19" s="46">
        <v>3461</v>
      </c>
      <c r="AA19" s="43" t="s">
        <v>24</v>
      </c>
      <c r="AB19" s="36">
        <f>D19+F19+H19+J19+L19+N19+P19+R19+T19+V19+X19+Z19</f>
        <v>35202</v>
      </c>
      <c r="AC19" s="15"/>
      <c r="AD19" s="11"/>
    </row>
    <row r="20" spans="1:29" ht="37.5" thickBot="1" thickTop="1">
      <c r="A20" s="101"/>
      <c r="B20" s="103"/>
      <c r="C20" s="21" t="s">
        <v>19</v>
      </c>
      <c r="D20" s="38">
        <v>744</v>
      </c>
      <c r="E20" s="39">
        <f>D20/2646</f>
        <v>0.2811791383219955</v>
      </c>
      <c r="F20" s="38">
        <f>F19-D19</f>
        <v>486</v>
      </c>
      <c r="G20" s="39">
        <f>F20/D19</f>
        <v>0.1433628318584071</v>
      </c>
      <c r="H20" s="38">
        <f>H19-F19</f>
        <v>-572</v>
      </c>
      <c r="I20" s="39">
        <f>H20/F19</f>
        <v>-0.1475748194014448</v>
      </c>
      <c r="J20" s="38">
        <f>J19-H19</f>
        <v>-497</v>
      </c>
      <c r="K20" s="39">
        <f>J20/H19</f>
        <v>-0.1504237288135593</v>
      </c>
      <c r="L20" s="38">
        <f>L19-J19</f>
        <v>-431</v>
      </c>
      <c r="M20" s="39">
        <f>L20/J19</f>
        <v>-0.15354470965443534</v>
      </c>
      <c r="N20" s="38">
        <f>N19-L19</f>
        <v>74</v>
      </c>
      <c r="O20" s="39">
        <f>N20/L19</f>
        <v>0.031144781144781145</v>
      </c>
      <c r="P20" s="38">
        <f>P19-N19</f>
        <v>248</v>
      </c>
      <c r="Q20" s="39">
        <f>P20/N19</f>
        <v>0.10122448979591837</v>
      </c>
      <c r="R20" s="38">
        <f>R19-P19</f>
        <v>-488</v>
      </c>
      <c r="S20" s="39">
        <f>R20/P19</f>
        <v>-0.1808747220163084</v>
      </c>
      <c r="T20" s="38">
        <f>T19-R19</f>
        <v>554</v>
      </c>
      <c r="U20" s="39">
        <f>T20/R19</f>
        <v>0.2506787330316742</v>
      </c>
      <c r="V20" s="38">
        <f>V19-T19</f>
        <v>248</v>
      </c>
      <c r="W20" s="39">
        <f>V20/T19</f>
        <v>0.08972503617945007</v>
      </c>
      <c r="X20" s="38">
        <f>X19-V19</f>
        <v>-158</v>
      </c>
      <c r="Y20" s="39">
        <f>X20/V19</f>
        <v>-0.05245683930942895</v>
      </c>
      <c r="Z20" s="47">
        <f>Z19-X19</f>
        <v>607</v>
      </c>
      <c r="AA20" s="48">
        <f>Z20/X19</f>
        <v>0.21268395234758233</v>
      </c>
      <c r="AB20" s="8"/>
      <c r="AC20" s="12"/>
    </row>
    <row r="21" spans="1:29" ht="45.75" thickBot="1">
      <c r="A21" s="133"/>
      <c r="B21" s="104"/>
      <c r="C21" s="77" t="s">
        <v>20</v>
      </c>
      <c r="D21" s="78"/>
      <c r="E21" s="79"/>
      <c r="F21" s="78"/>
      <c r="G21" s="79"/>
      <c r="H21" s="78"/>
      <c r="I21" s="79"/>
      <c r="J21" s="78"/>
      <c r="K21" s="79"/>
      <c r="L21" s="80"/>
      <c r="M21" s="79"/>
      <c r="N21" s="80"/>
      <c r="O21" s="79"/>
      <c r="P21" s="80"/>
      <c r="Q21" s="79"/>
      <c r="R21" s="80"/>
      <c r="S21" s="79"/>
      <c r="T21" s="80"/>
      <c r="U21" s="79"/>
      <c r="V21" s="80"/>
      <c r="W21" s="79"/>
      <c r="X21" s="80"/>
      <c r="Y21" s="79"/>
      <c r="Z21" s="49"/>
      <c r="AA21" s="50"/>
      <c r="AB21" s="10"/>
      <c r="AC21" s="9"/>
    </row>
    <row r="22" spans="1:29" ht="13.5" thickBot="1">
      <c r="A22" s="105" t="s">
        <v>12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"/>
      <c r="AC22" s="9"/>
    </row>
    <row r="23" spans="1:29" ht="15.75" thickBot="1">
      <c r="A23" s="121" t="s">
        <v>13</v>
      </c>
      <c r="B23" s="102" t="s">
        <v>14</v>
      </c>
      <c r="C23" s="81"/>
      <c r="D23" s="82">
        <v>2830</v>
      </c>
      <c r="E23" s="83" t="s">
        <v>24</v>
      </c>
      <c r="F23" s="82">
        <v>2877</v>
      </c>
      <c r="G23" s="83" t="s">
        <v>24</v>
      </c>
      <c r="H23" s="82">
        <v>2602</v>
      </c>
      <c r="I23" s="83" t="s">
        <v>24</v>
      </c>
      <c r="J23" s="82">
        <v>2417</v>
      </c>
      <c r="K23" s="83" t="s">
        <v>24</v>
      </c>
      <c r="L23" s="82">
        <v>2500</v>
      </c>
      <c r="M23" s="83" t="s">
        <v>24</v>
      </c>
      <c r="N23" s="82">
        <v>2530</v>
      </c>
      <c r="O23" s="83" t="s">
        <v>24</v>
      </c>
      <c r="P23" s="82">
        <v>2837</v>
      </c>
      <c r="Q23" s="83" t="s">
        <v>24</v>
      </c>
      <c r="R23" s="82">
        <v>2927</v>
      </c>
      <c r="S23" s="83" t="s">
        <v>24</v>
      </c>
      <c r="T23" s="82">
        <v>2657</v>
      </c>
      <c r="U23" s="83" t="s">
        <v>24</v>
      </c>
      <c r="V23" s="82">
        <v>2852</v>
      </c>
      <c r="W23" s="83"/>
      <c r="X23" s="32">
        <v>2896</v>
      </c>
      <c r="Y23" s="23" t="s">
        <v>24</v>
      </c>
      <c r="Z23" s="73">
        <v>3164</v>
      </c>
      <c r="AA23" s="72" t="s">
        <v>24</v>
      </c>
      <c r="AB23" s="10"/>
      <c r="AC23" s="9"/>
    </row>
    <row r="24" spans="1:29" ht="37.5" thickBot="1" thickTop="1">
      <c r="A24" s="101"/>
      <c r="B24" s="103"/>
      <c r="C24" s="21" t="s">
        <v>19</v>
      </c>
      <c r="D24" s="38">
        <v>126</v>
      </c>
      <c r="E24" s="39">
        <f>D24/2704</f>
        <v>0.04659763313609468</v>
      </c>
      <c r="F24" s="38">
        <f>F23-D23</f>
        <v>47</v>
      </c>
      <c r="G24" s="39">
        <f>F24/D23</f>
        <v>0.016607773851590107</v>
      </c>
      <c r="H24" s="38">
        <f>H23-F23</f>
        <v>-275</v>
      </c>
      <c r="I24" s="39">
        <f>H24/F23</f>
        <v>-0.09558567952728536</v>
      </c>
      <c r="J24" s="38">
        <f>J23-H23</f>
        <v>-185</v>
      </c>
      <c r="K24" s="39">
        <f>J24/H23</f>
        <v>-0.07109915449654113</v>
      </c>
      <c r="L24" s="38">
        <f>L23-J23</f>
        <v>83</v>
      </c>
      <c r="M24" s="39">
        <f>L24/J23</f>
        <v>0.03434009102192801</v>
      </c>
      <c r="N24" s="38">
        <f>N23-L23</f>
        <v>30</v>
      </c>
      <c r="O24" s="39">
        <f>N24/L23</f>
        <v>0.012</v>
      </c>
      <c r="P24" s="38">
        <f>P23-N23</f>
        <v>307</v>
      </c>
      <c r="Q24" s="39">
        <f>P24/N23</f>
        <v>0.12134387351778655</v>
      </c>
      <c r="R24" s="38">
        <f>R23-P23</f>
        <v>90</v>
      </c>
      <c r="S24" s="39">
        <f>R24/P23</f>
        <v>0.031723651744800845</v>
      </c>
      <c r="T24" s="38">
        <f>T23-R23</f>
        <v>-270</v>
      </c>
      <c r="U24" s="39">
        <f>T24/R23</f>
        <v>-0.09224461906388794</v>
      </c>
      <c r="V24" s="38">
        <f>V23-T23</f>
        <v>195</v>
      </c>
      <c r="W24" s="39">
        <f>V24/T23</f>
        <v>0.07339104252916824</v>
      </c>
      <c r="X24" s="38">
        <f>X23-V23</f>
        <v>44</v>
      </c>
      <c r="Y24" s="39">
        <f>X24/V23</f>
        <v>0.015427769985974754</v>
      </c>
      <c r="Z24" s="47">
        <f>Z23-X23</f>
        <v>268</v>
      </c>
      <c r="AA24" s="48">
        <f>Z24/X23</f>
        <v>0.0925414364640884</v>
      </c>
      <c r="AB24" s="10"/>
      <c r="AC24" s="9"/>
    </row>
    <row r="25" spans="1:29" ht="45.75" thickBot="1">
      <c r="A25" s="101"/>
      <c r="B25" s="104"/>
      <c r="C25" s="18" t="s">
        <v>20</v>
      </c>
      <c r="D25" s="30"/>
      <c r="E25" s="29"/>
      <c r="F25" s="30"/>
      <c r="G25" s="29"/>
      <c r="H25" s="30"/>
      <c r="I25" s="29"/>
      <c r="J25" s="30"/>
      <c r="K25" s="29"/>
      <c r="L25" s="35"/>
      <c r="M25" s="29"/>
      <c r="N25" s="35"/>
      <c r="O25" s="29"/>
      <c r="P25" s="35"/>
      <c r="Q25" s="29"/>
      <c r="R25" s="35"/>
      <c r="S25" s="29"/>
      <c r="T25" s="35"/>
      <c r="U25" s="29"/>
      <c r="V25" s="35"/>
      <c r="W25" s="29"/>
      <c r="X25" s="35"/>
      <c r="Y25" s="35"/>
      <c r="Z25" s="49"/>
      <c r="AA25" s="50"/>
      <c r="AB25" s="10"/>
      <c r="AC25" s="9"/>
    </row>
    <row r="26" spans="1:29" ht="12.75">
      <c r="A26" s="53"/>
      <c r="B26" s="88"/>
      <c r="C26" s="54"/>
      <c r="D26" s="55"/>
      <c r="E26" s="56"/>
      <c r="F26" s="55"/>
      <c r="G26" s="56"/>
      <c r="H26" s="55"/>
      <c r="I26" s="56"/>
      <c r="J26" s="55"/>
      <c r="K26" s="56"/>
      <c r="L26" s="55"/>
      <c r="M26" s="56"/>
      <c r="N26" s="55"/>
      <c r="O26" s="56"/>
      <c r="P26" s="55"/>
      <c r="Q26" s="56"/>
      <c r="R26" s="55"/>
      <c r="S26" s="56"/>
      <c r="T26" s="55"/>
      <c r="U26" s="56"/>
      <c r="V26" s="55"/>
      <c r="W26" s="56"/>
      <c r="X26" s="55"/>
      <c r="Y26" s="55"/>
      <c r="Z26" s="89"/>
      <c r="AA26" s="90"/>
      <c r="AB26" s="57"/>
      <c r="AC26" s="57"/>
    </row>
    <row r="27" spans="1:29" ht="13.5" thickBot="1">
      <c r="A27" s="53"/>
      <c r="B27" s="53"/>
      <c r="C27" s="54"/>
      <c r="D27" s="55"/>
      <c r="E27" s="56"/>
      <c r="F27" s="55"/>
      <c r="G27" s="56"/>
      <c r="H27" s="55"/>
      <c r="I27" s="56"/>
      <c r="J27" s="55"/>
      <c r="K27" s="56"/>
      <c r="L27" s="55"/>
      <c r="M27" s="56"/>
      <c r="N27" s="55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7"/>
      <c r="AC27" s="57"/>
    </row>
    <row r="28" spans="1:30" ht="17.25" thickBot="1" thickTop="1">
      <c r="A28" s="118" t="s">
        <v>43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</row>
    <row r="29" spans="4:14" ht="14.25" thickBot="1" thickTop="1">
      <c r="D29" s="6"/>
      <c r="F29" s="6"/>
      <c r="H29" s="6"/>
      <c r="J29" s="6"/>
      <c r="L29" s="6"/>
      <c r="N29" s="6"/>
    </row>
    <row r="30" spans="1:30" ht="13.5" thickBot="1">
      <c r="A30" s="101" t="s">
        <v>0</v>
      </c>
      <c r="B30" s="120" t="s">
        <v>1</v>
      </c>
      <c r="C30" s="132"/>
      <c r="D30" s="130" t="s">
        <v>3</v>
      </c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31"/>
      <c r="AB30" s="122" t="s">
        <v>21</v>
      </c>
      <c r="AC30" s="125" t="s">
        <v>22</v>
      </c>
      <c r="AD30" s="126"/>
    </row>
    <row r="31" spans="1:30" ht="14.25" thickBot="1" thickTop="1">
      <c r="A31" s="101"/>
      <c r="B31" s="121"/>
      <c r="C31" s="101"/>
      <c r="D31" s="110" t="s">
        <v>4</v>
      </c>
      <c r="E31" s="111"/>
      <c r="F31" s="110" t="s">
        <v>5</v>
      </c>
      <c r="G31" s="111"/>
      <c r="H31" s="110" t="s">
        <v>25</v>
      </c>
      <c r="I31" s="111"/>
      <c r="J31" s="110" t="s">
        <v>26</v>
      </c>
      <c r="K31" s="111"/>
      <c r="L31" s="110" t="s">
        <v>27</v>
      </c>
      <c r="M31" s="111"/>
      <c r="N31" s="110" t="s">
        <v>28</v>
      </c>
      <c r="O31" s="111"/>
      <c r="P31" s="110" t="s">
        <v>29</v>
      </c>
      <c r="Q31" s="111"/>
      <c r="R31" s="110" t="s">
        <v>33</v>
      </c>
      <c r="S31" s="111"/>
      <c r="T31" s="110" t="s">
        <v>34</v>
      </c>
      <c r="U31" s="111"/>
      <c r="V31" s="110" t="s">
        <v>35</v>
      </c>
      <c r="W31" s="111"/>
      <c r="X31" s="110" t="s">
        <v>36</v>
      </c>
      <c r="Y31" s="111"/>
      <c r="Z31" s="112" t="s">
        <v>37</v>
      </c>
      <c r="AA31" s="113"/>
      <c r="AB31" s="123"/>
      <c r="AC31" s="127"/>
      <c r="AD31" s="128"/>
    </row>
    <row r="32" spans="1:30" ht="14.25" thickBot="1" thickTop="1">
      <c r="A32" s="2"/>
      <c r="B32" s="1"/>
      <c r="C32" s="105" t="s">
        <v>32</v>
      </c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7"/>
      <c r="AB32" s="124"/>
      <c r="AC32" s="24" t="s">
        <v>23</v>
      </c>
      <c r="AD32" s="25" t="s">
        <v>24</v>
      </c>
    </row>
    <row r="33" spans="1:30" ht="13.5" thickBot="1">
      <c r="A33" s="3"/>
      <c r="B33" s="3"/>
      <c r="C33" s="3"/>
      <c r="D33" s="6"/>
      <c r="E33" s="3"/>
      <c r="F33" s="33"/>
      <c r="G33" s="4"/>
      <c r="H33" s="34"/>
      <c r="I33" s="16"/>
      <c r="J33" s="33"/>
      <c r="K33" s="4"/>
      <c r="L33" s="6"/>
      <c r="M33" s="3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115"/>
      <c r="AC33" s="116"/>
      <c r="AD33" s="117"/>
    </row>
    <row r="34" spans="1:30" ht="16.5" thickBot="1" thickTop="1">
      <c r="A34" s="101" t="s">
        <v>6</v>
      </c>
      <c r="B34" s="102" t="s">
        <v>7</v>
      </c>
      <c r="C34" s="7"/>
      <c r="D34" s="59">
        <v>134798</v>
      </c>
      <c r="E34" s="59" t="s">
        <v>24</v>
      </c>
      <c r="F34" s="59">
        <v>136624</v>
      </c>
      <c r="G34" s="59" t="s">
        <v>24</v>
      </c>
      <c r="H34" s="59">
        <v>138210</v>
      </c>
      <c r="I34" s="59" t="s">
        <v>24</v>
      </c>
      <c r="J34" s="59">
        <v>138061</v>
      </c>
      <c r="K34" s="59" t="s">
        <v>24</v>
      </c>
      <c r="L34" s="59">
        <v>137847</v>
      </c>
      <c r="M34" s="59" t="s">
        <v>24</v>
      </c>
      <c r="N34" s="59">
        <v>138170</v>
      </c>
      <c r="O34" s="59" t="s">
        <v>24</v>
      </c>
      <c r="P34" s="59">
        <v>138911</v>
      </c>
      <c r="Q34" s="59" t="s">
        <v>24</v>
      </c>
      <c r="R34" s="59">
        <v>139974</v>
      </c>
      <c r="S34" s="59" t="s">
        <v>24</v>
      </c>
      <c r="T34" s="59">
        <v>141064</v>
      </c>
      <c r="U34" s="59" t="s">
        <v>24</v>
      </c>
      <c r="V34" s="59">
        <v>142074</v>
      </c>
      <c r="W34" s="59" t="s">
        <v>24</v>
      </c>
      <c r="X34" s="59">
        <v>143305</v>
      </c>
      <c r="Y34" s="59" t="s">
        <v>24</v>
      </c>
      <c r="Z34" s="65">
        <v>145396</v>
      </c>
      <c r="AA34" s="43" t="s">
        <v>24</v>
      </c>
      <c r="AB34" s="108" t="s">
        <v>31</v>
      </c>
      <c r="AC34" s="129"/>
      <c r="AD34" s="51"/>
    </row>
    <row r="35" spans="1:29" ht="37.5" thickBot="1" thickTop="1">
      <c r="A35" s="101"/>
      <c r="B35" s="103"/>
      <c r="C35" s="17" t="s">
        <v>19</v>
      </c>
      <c r="D35" s="38">
        <v>1724</v>
      </c>
      <c r="E35" s="39">
        <f>D35/133074</f>
        <v>0.012955197859837383</v>
      </c>
      <c r="F35" s="38">
        <f>F34-D34</f>
        <v>1826</v>
      </c>
      <c r="G35" s="39">
        <f>F35/D34</f>
        <v>0.013546195047404265</v>
      </c>
      <c r="H35" s="38">
        <f>H34-F34</f>
        <v>1586</v>
      </c>
      <c r="I35" s="39">
        <f>H35/F34</f>
        <v>0.01160850216653004</v>
      </c>
      <c r="J35" s="38">
        <f>J34-H34</f>
        <v>-149</v>
      </c>
      <c r="K35" s="39">
        <f>J35/H34</f>
        <v>-0.001078069604225454</v>
      </c>
      <c r="L35" s="38">
        <f>L34-J34</f>
        <v>-214</v>
      </c>
      <c r="M35" s="39">
        <f>L35/J34</f>
        <v>-0.0015500394753043944</v>
      </c>
      <c r="N35" s="38">
        <f>N34-L34</f>
        <v>323</v>
      </c>
      <c r="O35" s="39">
        <f>N35/L34</f>
        <v>0.0023431775809411885</v>
      </c>
      <c r="P35" s="38">
        <f>P34-N34</f>
        <v>741</v>
      </c>
      <c r="Q35" s="39">
        <f>P35/N34</f>
        <v>0.005362958674097126</v>
      </c>
      <c r="R35" s="38">
        <f>R34-P34</f>
        <v>1063</v>
      </c>
      <c r="S35" s="39">
        <f>R35/P34</f>
        <v>0.0076523817408268606</v>
      </c>
      <c r="T35" s="38">
        <f>T34-R34</f>
        <v>1090</v>
      </c>
      <c r="U35" s="39">
        <f>T35/R34</f>
        <v>0.007787160472659208</v>
      </c>
      <c r="V35" s="38">
        <f>V34-T34</f>
        <v>1010</v>
      </c>
      <c r="W35" s="39">
        <f>V35/T34</f>
        <v>0.007159870696988601</v>
      </c>
      <c r="X35" s="38">
        <f>X34-V34</f>
        <v>1231</v>
      </c>
      <c r="Y35" s="39">
        <f>X35/V34</f>
        <v>0.008664498782324705</v>
      </c>
      <c r="Z35" s="47">
        <f>Z34-X34</f>
        <v>2091</v>
      </c>
      <c r="AA35" s="48">
        <f>Z35/X34</f>
        <v>0.01459125641115104</v>
      </c>
      <c r="AB35" s="65">
        <f>(D34+F34+H34+J34+L34+N34+P34+R34+T34+V34+X34+Z34)/12</f>
        <v>139536.16666666666</v>
      </c>
      <c r="AC35" s="9"/>
    </row>
    <row r="36" spans="1:29" ht="45.75" thickBot="1">
      <c r="A36" s="101"/>
      <c r="B36" s="104"/>
      <c r="C36" s="18" t="s">
        <v>20</v>
      </c>
      <c r="D36" s="30">
        <f>D34-D7</f>
        <v>-1310</v>
      </c>
      <c r="E36" s="29">
        <f>D36/D7</f>
        <v>-0.00962470978928498</v>
      </c>
      <c r="F36" s="30">
        <f>F34-F7</f>
        <v>-1510</v>
      </c>
      <c r="G36" s="29">
        <f>F36/F7</f>
        <v>-0.010931414423675562</v>
      </c>
      <c r="H36" s="30">
        <f>H34-H7</f>
        <v>-287</v>
      </c>
      <c r="I36" s="29">
        <f>H36/H7</f>
        <v>-0.002072247052282721</v>
      </c>
      <c r="J36" s="30">
        <f>J34-J7</f>
        <v>481</v>
      </c>
      <c r="K36" s="29">
        <f>J36/J7</f>
        <v>0.00349614769588603</v>
      </c>
      <c r="L36" s="35">
        <f>L34-L7</f>
        <v>1776</v>
      </c>
      <c r="M36" s="29">
        <f>L36/L7</f>
        <v>0.013052009612628701</v>
      </c>
      <c r="N36" s="35">
        <f>N34-N7</f>
        <v>2646</v>
      </c>
      <c r="O36" s="29">
        <f>N36/N7</f>
        <v>0.0195242171128361</v>
      </c>
      <c r="P36" s="35">
        <f>P34-P7</f>
        <v>4103</v>
      </c>
      <c r="Q36" s="29">
        <f>P36/P7</f>
        <v>0.03043587917631001</v>
      </c>
      <c r="R36" s="35">
        <f>R34-R7</f>
        <v>6147</v>
      </c>
      <c r="S36" s="29">
        <f>R36/R7</f>
        <v>0.045932435158824454</v>
      </c>
      <c r="T36" s="35">
        <f>T34-T7</f>
        <v>7989</v>
      </c>
      <c r="U36" s="29">
        <f>T36/T7</f>
        <v>0.06003381551756528</v>
      </c>
      <c r="V36" s="64">
        <f>V34-V7</f>
        <v>9648</v>
      </c>
      <c r="W36" s="29">
        <f>V36/V7</f>
        <v>0.07285578360744868</v>
      </c>
      <c r="X36" s="64">
        <f>X34-X7</f>
        <v>11207</v>
      </c>
      <c r="Y36" s="29">
        <f>X36/X7</f>
        <v>0.08483852897091554</v>
      </c>
      <c r="Z36" s="49">
        <f>Z34-Z7</f>
        <v>12322</v>
      </c>
      <c r="AA36" s="50">
        <f>Z36/Z7</f>
        <v>0.09259509746456858</v>
      </c>
      <c r="AB36" s="10"/>
      <c r="AC36" s="40"/>
    </row>
    <row r="37" spans="1:31" ht="28.5" thickBot="1" thickTop="1">
      <c r="A37" s="101" t="s">
        <v>8</v>
      </c>
      <c r="B37" s="102" t="s">
        <v>18</v>
      </c>
      <c r="C37" s="19"/>
      <c r="D37" s="31">
        <v>5136</v>
      </c>
      <c r="E37" s="23" t="s">
        <v>24</v>
      </c>
      <c r="F37" s="31">
        <v>6074</v>
      </c>
      <c r="G37" s="23" t="s">
        <v>24</v>
      </c>
      <c r="H37" s="31">
        <v>6263</v>
      </c>
      <c r="I37" s="23" t="s">
        <v>24</v>
      </c>
      <c r="J37" s="31">
        <v>4760</v>
      </c>
      <c r="K37" s="23" t="s">
        <v>24</v>
      </c>
      <c r="L37" s="31">
        <v>4133</v>
      </c>
      <c r="M37" s="23" t="s">
        <v>24</v>
      </c>
      <c r="N37" s="31">
        <v>5031</v>
      </c>
      <c r="O37" s="23" t="s">
        <v>24</v>
      </c>
      <c r="P37" s="31">
        <v>5345</v>
      </c>
      <c r="Q37" s="23" t="s">
        <v>24</v>
      </c>
      <c r="R37" s="31">
        <v>5248</v>
      </c>
      <c r="S37" s="23" t="s">
        <v>24</v>
      </c>
      <c r="T37" s="31">
        <v>6058</v>
      </c>
      <c r="U37" s="23" t="s">
        <v>24</v>
      </c>
      <c r="V37" s="31">
        <v>5538</v>
      </c>
      <c r="W37" s="23" t="s">
        <v>24</v>
      </c>
      <c r="X37" s="31">
        <v>5320</v>
      </c>
      <c r="Y37" s="23" t="s">
        <v>24</v>
      </c>
      <c r="Z37" s="44">
        <v>5627</v>
      </c>
      <c r="AA37" s="43" t="s">
        <v>24</v>
      </c>
      <c r="AB37" s="36">
        <f>D37+F37+H37+J37+L37+N37+P37+R37+T37+V37+X37+Z37</f>
        <v>64533</v>
      </c>
      <c r="AC37" s="26" t="s">
        <v>38</v>
      </c>
      <c r="AD37" s="27">
        <v>0.0561</v>
      </c>
      <c r="AE37" s="58"/>
    </row>
    <row r="38" spans="1:31" ht="37.5" thickBot="1" thickTop="1">
      <c r="A38" s="101"/>
      <c r="B38" s="103"/>
      <c r="C38" s="17" t="s">
        <v>19</v>
      </c>
      <c r="D38" s="38">
        <v>-358</v>
      </c>
      <c r="E38" s="39">
        <f>D38/5494</f>
        <v>-0.06516199490353113</v>
      </c>
      <c r="F38" s="38">
        <f>F37-D37</f>
        <v>938</v>
      </c>
      <c r="G38" s="39">
        <f>F38/D37</f>
        <v>0.1826323987538941</v>
      </c>
      <c r="H38" s="38">
        <f>H37-F37</f>
        <v>189</v>
      </c>
      <c r="I38" s="39">
        <f>H38/F37</f>
        <v>0.031116233124794206</v>
      </c>
      <c r="J38" s="38">
        <f>J37-H37</f>
        <v>-1503</v>
      </c>
      <c r="K38" s="39">
        <f>J38/H37</f>
        <v>-0.23998083985310553</v>
      </c>
      <c r="L38" s="38">
        <f>L37-J37</f>
        <v>-627</v>
      </c>
      <c r="M38" s="39">
        <f>L38/J37</f>
        <v>-0.13172268907563026</v>
      </c>
      <c r="N38" s="38">
        <f>N37-L37</f>
        <v>898</v>
      </c>
      <c r="O38" s="39">
        <f>N38/L37</f>
        <v>0.2172755867408662</v>
      </c>
      <c r="P38" s="38">
        <f>P37-N37</f>
        <v>314</v>
      </c>
      <c r="Q38" s="39">
        <f>P38/N37</f>
        <v>0.0624130391572252</v>
      </c>
      <c r="R38" s="38">
        <f>R37-P37</f>
        <v>-97</v>
      </c>
      <c r="S38" s="39">
        <f>R38/P37</f>
        <v>-0.01814780168381665</v>
      </c>
      <c r="T38" s="38">
        <f>T37-R37</f>
        <v>810</v>
      </c>
      <c r="U38" s="39">
        <f>T38/R37</f>
        <v>0.15434451219512196</v>
      </c>
      <c r="V38" s="38">
        <f>V37-T37</f>
        <v>-520</v>
      </c>
      <c r="W38" s="39">
        <f>V38/T37</f>
        <v>-0.08583690987124463</v>
      </c>
      <c r="X38" s="38">
        <f>X37-V37</f>
        <v>-218</v>
      </c>
      <c r="Y38" s="39">
        <f>X38/V37</f>
        <v>-0.03936439147706754</v>
      </c>
      <c r="Z38" s="47">
        <f>Z37-X37</f>
        <v>307</v>
      </c>
      <c r="AA38" s="48">
        <f>Z38/X37</f>
        <v>0.057706766917293234</v>
      </c>
      <c r="AB38" s="91">
        <f>D37+F37+H37+J37+L37+N37+P37+R37</f>
        <v>41990</v>
      </c>
      <c r="AC38" s="42"/>
      <c r="AD38" s="71"/>
      <c r="AE38" s="74">
        <f>V37+X37+Z37</f>
        <v>16485</v>
      </c>
    </row>
    <row r="39" spans="1:30" ht="45.75" thickBot="1">
      <c r="A39" s="101"/>
      <c r="B39" s="104"/>
      <c r="C39" s="18" t="s">
        <v>20</v>
      </c>
      <c r="D39" s="30">
        <f>D37-D10</f>
        <v>-295</v>
      </c>
      <c r="E39" s="29">
        <f>D39/D10</f>
        <v>-0.05431780519241392</v>
      </c>
      <c r="F39" s="30">
        <f>F37-F10</f>
        <v>-962</v>
      </c>
      <c r="G39" s="29">
        <f>F39/F10</f>
        <v>-0.13672541216600342</v>
      </c>
      <c r="H39" s="30">
        <f>H37-H10</f>
        <v>423</v>
      </c>
      <c r="I39" s="29">
        <f>H39/H10</f>
        <v>0.07243150684931507</v>
      </c>
      <c r="J39" s="30">
        <f>J37-J10</f>
        <v>172</v>
      </c>
      <c r="K39" s="29">
        <f>J39/J10</f>
        <v>0.037489102005231034</v>
      </c>
      <c r="L39" s="35">
        <f>L37-L10</f>
        <v>296</v>
      </c>
      <c r="M39" s="29">
        <f>L39/L10</f>
        <v>0.07714360177221788</v>
      </c>
      <c r="N39" s="35">
        <f>N37-N10</f>
        <v>594</v>
      </c>
      <c r="O39" s="29">
        <f>N39/N10</f>
        <v>0.13387423935091278</v>
      </c>
      <c r="P39" s="35">
        <f>P37-P10</f>
        <v>281</v>
      </c>
      <c r="Q39" s="29">
        <f>P39/P10</f>
        <v>0.055489731437598735</v>
      </c>
      <c r="R39" s="35">
        <f>R37-R10</f>
        <v>1113</v>
      </c>
      <c r="S39" s="29">
        <f>R39/R10</f>
        <v>0.26916565900846434</v>
      </c>
      <c r="T39" s="35">
        <f>T37-T10</f>
        <v>575</v>
      </c>
      <c r="U39" s="29">
        <f>T39/T10</f>
        <v>0.10486959693598395</v>
      </c>
      <c r="V39" s="35">
        <f>V37-V10</f>
        <v>362</v>
      </c>
      <c r="W39" s="29">
        <f>V39/V10</f>
        <v>0.06993817619783617</v>
      </c>
      <c r="X39" s="35">
        <f>X37-X10</f>
        <v>737</v>
      </c>
      <c r="Y39" s="29">
        <f>X39/X10</f>
        <v>0.1608116953960288</v>
      </c>
      <c r="Z39" s="49">
        <f>Z37-Z10</f>
        <v>133</v>
      </c>
      <c r="AA39" s="50">
        <f>Z39/Z10</f>
        <v>0.024208227156898434</v>
      </c>
      <c r="AB39" s="91"/>
      <c r="AC39" s="70"/>
      <c r="AD39" s="41"/>
    </row>
    <row r="40" spans="1:31" ht="28.5" thickBot="1" thickTop="1">
      <c r="A40" s="101" t="s">
        <v>9</v>
      </c>
      <c r="B40" s="102" t="s">
        <v>16</v>
      </c>
      <c r="C40" s="20"/>
      <c r="D40" s="32">
        <v>1475</v>
      </c>
      <c r="E40" s="23" t="s">
        <v>24</v>
      </c>
      <c r="F40" s="32">
        <v>1905</v>
      </c>
      <c r="G40" s="23" t="s">
        <v>24</v>
      </c>
      <c r="H40" s="32">
        <v>2127</v>
      </c>
      <c r="I40" s="23" t="s">
        <v>24</v>
      </c>
      <c r="J40" s="32">
        <v>2264</v>
      </c>
      <c r="K40" s="23" t="s">
        <v>24</v>
      </c>
      <c r="L40" s="32">
        <v>1907</v>
      </c>
      <c r="M40" s="23" t="s">
        <v>24</v>
      </c>
      <c r="N40" s="32">
        <v>2036</v>
      </c>
      <c r="O40" s="23" t="s">
        <v>24</v>
      </c>
      <c r="P40" s="32">
        <v>1739</v>
      </c>
      <c r="Q40" s="23" t="s">
        <v>24</v>
      </c>
      <c r="R40" s="32">
        <v>1553</v>
      </c>
      <c r="S40" s="23" t="s">
        <v>24</v>
      </c>
      <c r="T40" s="32">
        <v>2225</v>
      </c>
      <c r="U40" s="23" t="s">
        <v>24</v>
      </c>
      <c r="V40" s="32">
        <v>1734</v>
      </c>
      <c r="W40" s="23" t="s">
        <v>24</v>
      </c>
      <c r="X40" s="32">
        <v>1513</v>
      </c>
      <c r="Y40" s="23" t="s">
        <v>24</v>
      </c>
      <c r="Z40" s="46">
        <v>1461</v>
      </c>
      <c r="AA40" s="43" t="s">
        <v>24</v>
      </c>
      <c r="AB40" s="36">
        <f>D40+F40+H40+J40+L40+N40+P40+R40+T40+V40+X40+Z40</f>
        <v>21939</v>
      </c>
      <c r="AC40" s="26" t="s">
        <v>39</v>
      </c>
      <c r="AD40" s="27">
        <v>0.2561</v>
      </c>
      <c r="AE40" s="58"/>
    </row>
    <row r="41" spans="1:31" ht="37.5" thickBot="1" thickTop="1">
      <c r="A41" s="101"/>
      <c r="B41" s="103"/>
      <c r="C41" s="21" t="s">
        <v>19</v>
      </c>
      <c r="D41" s="38">
        <v>-413</v>
      </c>
      <c r="E41" s="39">
        <f>D41/1888</f>
        <v>-0.21875</v>
      </c>
      <c r="F41" s="38">
        <f>F40-D40</f>
        <v>430</v>
      </c>
      <c r="G41" s="39">
        <f>F41/D40</f>
        <v>0.29152542372881357</v>
      </c>
      <c r="H41" s="38">
        <f>H40-F40</f>
        <v>222</v>
      </c>
      <c r="I41" s="39">
        <f>H41/F40</f>
        <v>0.11653543307086614</v>
      </c>
      <c r="J41" s="38">
        <f>J40-H40</f>
        <v>137</v>
      </c>
      <c r="K41" s="39">
        <f>J41/H40</f>
        <v>0.06440996708979783</v>
      </c>
      <c r="L41" s="38">
        <f>L40-J40</f>
        <v>-357</v>
      </c>
      <c r="M41" s="39">
        <f>L41/J40</f>
        <v>-0.15768551236749118</v>
      </c>
      <c r="N41" s="38">
        <f>N40-L40</f>
        <v>129</v>
      </c>
      <c r="O41" s="39">
        <f>N41/L40</f>
        <v>0.06764551651809124</v>
      </c>
      <c r="P41" s="38">
        <f>P40-N40</f>
        <v>-297</v>
      </c>
      <c r="Q41" s="39">
        <f>P41/N40</f>
        <v>-0.14587426326129665</v>
      </c>
      <c r="R41" s="38">
        <f>R40-P40</f>
        <v>-186</v>
      </c>
      <c r="S41" s="39">
        <f>R41/P40</f>
        <v>-0.10695802185163887</v>
      </c>
      <c r="T41" s="38">
        <f>T40-R40</f>
        <v>672</v>
      </c>
      <c r="U41" s="39">
        <f>T41/R40</f>
        <v>0.4327108821635544</v>
      </c>
      <c r="V41" s="38">
        <f>V40-T40</f>
        <v>-491</v>
      </c>
      <c r="W41" s="39">
        <f>V41/T40</f>
        <v>-0.22067415730337078</v>
      </c>
      <c r="X41" s="38">
        <f>X40-V40</f>
        <v>-221</v>
      </c>
      <c r="Y41" s="39">
        <f>X41/V40</f>
        <v>-0.12745098039215685</v>
      </c>
      <c r="Z41" s="47">
        <f>Z40-X40</f>
        <v>-52</v>
      </c>
      <c r="AA41" s="48">
        <f>Z41/X40</f>
        <v>-0.034368803701255786</v>
      </c>
      <c r="AB41" s="91">
        <f>D40+F40+H40+J40+L40+N40+P40+R40</f>
        <v>15006</v>
      </c>
      <c r="AC41" s="42"/>
      <c r="AD41" s="71"/>
      <c r="AE41" s="74">
        <f>V40+X40+Z40</f>
        <v>4708</v>
      </c>
    </row>
    <row r="42" spans="1:30" ht="45.75" thickBot="1">
      <c r="A42" s="101"/>
      <c r="B42" s="104"/>
      <c r="C42" s="18" t="s">
        <v>20</v>
      </c>
      <c r="D42" s="30">
        <f>D40-D13</f>
        <v>-254</v>
      </c>
      <c r="E42" s="29">
        <f>D42/D13</f>
        <v>-0.14690572585309428</v>
      </c>
      <c r="F42" s="30">
        <f>F40-F13</f>
        <v>-391</v>
      </c>
      <c r="G42" s="29">
        <f>F42/F13</f>
        <v>-0.17029616724738675</v>
      </c>
      <c r="H42" s="30">
        <f>H40-H13</f>
        <v>-545</v>
      </c>
      <c r="I42" s="29">
        <f>H42/H13</f>
        <v>-0.20396706586826346</v>
      </c>
      <c r="J42" s="30">
        <f>J40-J13</f>
        <v>-355</v>
      </c>
      <c r="K42" s="29">
        <f>J42/J13</f>
        <v>-0.1355479190530737</v>
      </c>
      <c r="L42" s="35">
        <f>L40-L13</f>
        <v>-491</v>
      </c>
      <c r="M42" s="29">
        <f>L42/L13</f>
        <v>-0.20475396163469559</v>
      </c>
      <c r="N42" s="35">
        <f>N40-N13</f>
        <v>-204</v>
      </c>
      <c r="O42" s="29">
        <f>N42/N13</f>
        <v>-0.09107142857142857</v>
      </c>
      <c r="P42" s="35">
        <f>P40-P13</f>
        <v>-984</v>
      </c>
      <c r="Q42" s="29">
        <f>P42/P13</f>
        <v>-0.36136614028644876</v>
      </c>
      <c r="R42" s="35">
        <f>R40-R13</f>
        <v>-918</v>
      </c>
      <c r="S42" s="29">
        <f>R42/R13</f>
        <v>-0.37150951031970864</v>
      </c>
      <c r="T42" s="35">
        <f>T40-T13</f>
        <v>-1090</v>
      </c>
      <c r="U42" s="29">
        <f>T42/T13</f>
        <v>-0.3288084464555053</v>
      </c>
      <c r="V42" s="35">
        <f>V40-V13</f>
        <v>-1076</v>
      </c>
      <c r="W42" s="29">
        <f>V42/V13</f>
        <v>-0.3829181494661922</v>
      </c>
      <c r="X42" s="35">
        <f>X40-X13</f>
        <v>-819</v>
      </c>
      <c r="Y42" s="29">
        <f>X42/X13</f>
        <v>-0.35120068610634647</v>
      </c>
      <c r="Z42" s="49">
        <f>Z40-Z13</f>
        <v>-427</v>
      </c>
      <c r="AA42" s="50">
        <f>Z42/Z13</f>
        <v>-0.22616525423728814</v>
      </c>
      <c r="AB42" s="91"/>
      <c r="AC42" s="42"/>
      <c r="AD42" s="41"/>
    </row>
    <row r="43" spans="1:31" ht="28.5" thickBot="1" thickTop="1">
      <c r="A43" s="101" t="s">
        <v>10</v>
      </c>
      <c r="B43" s="102" t="s">
        <v>17</v>
      </c>
      <c r="C43" s="20"/>
      <c r="D43" s="32">
        <v>666</v>
      </c>
      <c r="E43" s="23" t="s">
        <v>24</v>
      </c>
      <c r="F43" s="32">
        <v>614</v>
      </c>
      <c r="G43" s="23" t="s">
        <v>24</v>
      </c>
      <c r="H43" s="32">
        <v>865</v>
      </c>
      <c r="I43" s="23" t="s">
        <v>24</v>
      </c>
      <c r="J43" s="32">
        <v>865</v>
      </c>
      <c r="K43" s="23" t="s">
        <v>24</v>
      </c>
      <c r="L43" s="32">
        <v>718</v>
      </c>
      <c r="M43" s="23" t="s">
        <v>24</v>
      </c>
      <c r="N43" s="32">
        <v>816</v>
      </c>
      <c r="O43" s="23" t="s">
        <v>24</v>
      </c>
      <c r="P43" s="32">
        <v>911</v>
      </c>
      <c r="Q43" s="23" t="s">
        <v>24</v>
      </c>
      <c r="R43" s="32">
        <v>1622</v>
      </c>
      <c r="S43" s="23" t="s">
        <v>24</v>
      </c>
      <c r="T43" s="32">
        <v>788</v>
      </c>
      <c r="U43" s="23" t="s">
        <v>24</v>
      </c>
      <c r="V43" s="32">
        <v>764</v>
      </c>
      <c r="W43" s="23" t="s">
        <v>24</v>
      </c>
      <c r="X43" s="32">
        <v>567</v>
      </c>
      <c r="Y43" s="23" t="s">
        <v>24</v>
      </c>
      <c r="Z43" s="46">
        <v>974</v>
      </c>
      <c r="AA43" s="43" t="s">
        <v>24</v>
      </c>
      <c r="AB43" s="36">
        <f>D43+F43+H43+J43+L43+N43+P43+R43+T43+V43+X43+Z43</f>
        <v>10170</v>
      </c>
      <c r="AC43" s="26" t="s">
        <v>40</v>
      </c>
      <c r="AD43" s="27">
        <v>0.3839</v>
      </c>
      <c r="AE43" s="58"/>
    </row>
    <row r="44" spans="1:31" ht="37.5" thickBot="1" thickTop="1">
      <c r="A44" s="101"/>
      <c r="B44" s="103"/>
      <c r="C44" s="21" t="s">
        <v>19</v>
      </c>
      <c r="D44" s="38">
        <v>-829</v>
      </c>
      <c r="E44" s="39">
        <f>D44/1495</f>
        <v>-0.5545150501672241</v>
      </c>
      <c r="F44" s="38">
        <f>F43-D43</f>
        <v>-52</v>
      </c>
      <c r="G44" s="39">
        <f>F44/D43</f>
        <v>-0.07807807807807808</v>
      </c>
      <c r="H44" s="38">
        <f>H43-F43</f>
        <v>251</v>
      </c>
      <c r="I44" s="39">
        <f>H44/F43</f>
        <v>0.40879478827361565</v>
      </c>
      <c r="J44" s="38">
        <f>J43-H43</f>
        <v>0</v>
      </c>
      <c r="K44" s="39">
        <f>J44/H43</f>
        <v>0</v>
      </c>
      <c r="L44" s="38">
        <f>L43-J43</f>
        <v>-147</v>
      </c>
      <c r="M44" s="39">
        <f>L44/J43</f>
        <v>-0.1699421965317919</v>
      </c>
      <c r="N44" s="38">
        <f>N43-L43</f>
        <v>98</v>
      </c>
      <c r="O44" s="39">
        <f>N44/L43</f>
        <v>0.13649025069637882</v>
      </c>
      <c r="P44" s="38">
        <f>P43-N43</f>
        <v>95</v>
      </c>
      <c r="Q44" s="39">
        <f>P44/N43</f>
        <v>0.11642156862745098</v>
      </c>
      <c r="R44" s="38">
        <f>R43-P43</f>
        <v>711</v>
      </c>
      <c r="S44" s="39">
        <f>R44/P43</f>
        <v>0.7804610318331504</v>
      </c>
      <c r="T44" s="38">
        <f>T43-R43</f>
        <v>-834</v>
      </c>
      <c r="U44" s="39">
        <f>T44/R43</f>
        <v>-0.5141800246609125</v>
      </c>
      <c r="V44" s="38">
        <f>V43-T43</f>
        <v>-24</v>
      </c>
      <c r="W44" s="39">
        <f>V44/T43</f>
        <v>-0.030456852791878174</v>
      </c>
      <c r="X44" s="38">
        <f>X43-V43</f>
        <v>-197</v>
      </c>
      <c r="Y44" s="39">
        <f>X44/V43</f>
        <v>-0.25785340314136124</v>
      </c>
      <c r="Z44" s="47">
        <f>Z43-X43</f>
        <v>407</v>
      </c>
      <c r="AA44" s="48">
        <f>Z44/X43</f>
        <v>0.7178130511463845</v>
      </c>
      <c r="AB44" s="91">
        <f>D43+F43+H43+J43+L43+N43+P43+R43</f>
        <v>7077</v>
      </c>
      <c r="AC44" s="42"/>
      <c r="AD44" s="71"/>
      <c r="AE44" s="74">
        <f>V43+X43+Z43</f>
        <v>2305</v>
      </c>
    </row>
    <row r="45" spans="1:30" ht="45.75" thickBot="1">
      <c r="A45" s="101"/>
      <c r="B45" s="104"/>
      <c r="C45" s="18" t="s">
        <v>20</v>
      </c>
      <c r="D45" s="30">
        <f>D43-D16</f>
        <v>-524</v>
      </c>
      <c r="E45" s="29">
        <f>D45/D16</f>
        <v>-0.4403361344537815</v>
      </c>
      <c r="F45" s="30">
        <f>F43-F16</f>
        <v>-752</v>
      </c>
      <c r="G45" s="29">
        <f>F45/F16</f>
        <v>-0.5505124450951684</v>
      </c>
      <c r="H45" s="30">
        <f>H43-H16</f>
        <v>-405</v>
      </c>
      <c r="I45" s="29">
        <f>H45/H16</f>
        <v>-0.3188976377952756</v>
      </c>
      <c r="J45" s="30">
        <f>J43-J16</f>
        <v>-267</v>
      </c>
      <c r="K45" s="29">
        <f>J45/J16</f>
        <v>-0.23586572438162545</v>
      </c>
      <c r="L45" s="35">
        <f>L43-L16</f>
        <v>-402</v>
      </c>
      <c r="M45" s="29">
        <f>L45/L16</f>
        <v>-0.35892857142857143</v>
      </c>
      <c r="N45" s="35">
        <f>N43-N16</f>
        <v>-578</v>
      </c>
      <c r="O45" s="29">
        <f>N45/N16</f>
        <v>-0.4146341463414634</v>
      </c>
      <c r="P45" s="35">
        <f>P43-P16</f>
        <v>-1167</v>
      </c>
      <c r="Q45" s="29">
        <f>P45/P16</f>
        <v>-0.5615976900866217</v>
      </c>
      <c r="R45" s="35">
        <f>R43-R16</f>
        <v>-51</v>
      </c>
      <c r="S45" s="29">
        <f>R45/R16</f>
        <v>-0.030484160191273164</v>
      </c>
      <c r="T45" s="35">
        <f>T43-T16</f>
        <v>-505</v>
      </c>
      <c r="U45" s="29">
        <f>T45/T16</f>
        <v>-0.3905645784996133</v>
      </c>
      <c r="V45" s="35">
        <f>V43-V16</f>
        <v>-766</v>
      </c>
      <c r="W45" s="29">
        <f>V45/V16</f>
        <v>-0.5006535947712418</v>
      </c>
      <c r="X45" s="35">
        <f>X43-X16</f>
        <v>-400</v>
      </c>
      <c r="Y45" s="29">
        <f>X45/X16</f>
        <v>-0.4136504653567735</v>
      </c>
      <c r="Z45" s="49">
        <f>Z43-Z16</f>
        <v>-521</v>
      </c>
      <c r="AA45" s="50">
        <f>Z45/Z16</f>
        <v>-0.348494983277592</v>
      </c>
      <c r="AB45" s="91"/>
      <c r="AC45" s="70"/>
      <c r="AD45" s="41"/>
    </row>
    <row r="46" spans="1:31" ht="28.5" thickBot="1" thickTop="1">
      <c r="A46" s="101" t="s">
        <v>11</v>
      </c>
      <c r="B46" s="102" t="s">
        <v>15</v>
      </c>
      <c r="C46" s="20"/>
      <c r="D46" s="32">
        <v>3555</v>
      </c>
      <c r="E46" s="23" t="s">
        <v>24</v>
      </c>
      <c r="F46" s="32">
        <v>3701</v>
      </c>
      <c r="G46" s="23" t="s">
        <v>24</v>
      </c>
      <c r="H46" s="32">
        <v>3903</v>
      </c>
      <c r="I46" s="23" t="s">
        <v>24</v>
      </c>
      <c r="J46" s="32">
        <v>3151</v>
      </c>
      <c r="K46" s="23" t="s">
        <v>24</v>
      </c>
      <c r="L46" s="32">
        <v>2742</v>
      </c>
      <c r="M46" s="23" t="s">
        <v>24</v>
      </c>
      <c r="N46" s="32">
        <v>2974</v>
      </c>
      <c r="O46" s="23" t="s">
        <v>24</v>
      </c>
      <c r="P46" s="32">
        <v>3124</v>
      </c>
      <c r="Q46" s="23" t="s">
        <v>24</v>
      </c>
      <c r="R46" s="32">
        <v>3193</v>
      </c>
      <c r="S46" s="23" t="s">
        <v>24</v>
      </c>
      <c r="T46" s="32">
        <v>3372</v>
      </c>
      <c r="U46" s="23" t="s">
        <v>24</v>
      </c>
      <c r="V46" s="32">
        <v>3402</v>
      </c>
      <c r="W46" s="23" t="s">
        <v>24</v>
      </c>
      <c r="X46" s="32">
        <v>3203</v>
      </c>
      <c r="Y46" s="23" t="s">
        <v>24</v>
      </c>
      <c r="Z46" s="46">
        <v>3666</v>
      </c>
      <c r="AA46" s="43" t="s">
        <v>24</v>
      </c>
      <c r="AB46" s="36">
        <f>D46+F46+H46+J46+L46+N46+P46+R46+T46+V46+X46+Z46</f>
        <v>39986</v>
      </c>
      <c r="AC46" s="26" t="s">
        <v>41</v>
      </c>
      <c r="AD46" s="27">
        <v>0.1359</v>
      </c>
      <c r="AE46" s="58"/>
    </row>
    <row r="47" spans="1:31" ht="37.5" thickBot="1" thickTop="1">
      <c r="A47" s="101"/>
      <c r="B47" s="103"/>
      <c r="C47" s="21" t="s">
        <v>19</v>
      </c>
      <c r="D47" s="38">
        <v>94</v>
      </c>
      <c r="E47" s="39">
        <f>D47/3461</f>
        <v>0.027159780410286046</v>
      </c>
      <c r="F47" s="38">
        <f>F46-D46</f>
        <v>146</v>
      </c>
      <c r="G47" s="39">
        <f>F47/D46</f>
        <v>0.04106891701828411</v>
      </c>
      <c r="H47" s="38">
        <f>H46-F46</f>
        <v>202</v>
      </c>
      <c r="I47" s="39">
        <f>H47/F46</f>
        <v>0.054579843285598485</v>
      </c>
      <c r="J47" s="38">
        <f>J46-H46</f>
        <v>-752</v>
      </c>
      <c r="K47" s="39">
        <f>J47/H46</f>
        <v>-0.19267230335639252</v>
      </c>
      <c r="L47" s="38">
        <f>L46-J46</f>
        <v>-409</v>
      </c>
      <c r="M47" s="39">
        <f>L47/J46</f>
        <v>-0.12980006347191367</v>
      </c>
      <c r="N47" s="38">
        <f>N46-L46</f>
        <v>232</v>
      </c>
      <c r="O47" s="39">
        <f>N47/L46</f>
        <v>0.08460977388767323</v>
      </c>
      <c r="P47" s="38">
        <f>P46-N46</f>
        <v>150</v>
      </c>
      <c r="Q47" s="39">
        <f>P47/N46</f>
        <v>0.05043712172158709</v>
      </c>
      <c r="R47" s="38">
        <f>R46-P46</f>
        <v>69</v>
      </c>
      <c r="S47" s="39">
        <f>R47/P46</f>
        <v>0.02208706786171575</v>
      </c>
      <c r="T47" s="38">
        <f>T46-R46</f>
        <v>179</v>
      </c>
      <c r="U47" s="39">
        <f>T47/R46</f>
        <v>0.056060131537738804</v>
      </c>
      <c r="V47" s="38">
        <f>V46-T46</f>
        <v>30</v>
      </c>
      <c r="W47" s="39">
        <f>V47/T46</f>
        <v>0.008896797153024912</v>
      </c>
      <c r="X47" s="38">
        <f>X46-V46</f>
        <v>-199</v>
      </c>
      <c r="Y47" s="39">
        <f>X47/V46</f>
        <v>-0.058495002939447385</v>
      </c>
      <c r="Z47" s="47">
        <f>Z46-X46</f>
        <v>463</v>
      </c>
      <c r="AA47" s="48">
        <f>Z47/X46</f>
        <v>0.14455198251639087</v>
      </c>
      <c r="AB47" s="91">
        <f>D46+F46+H46+J46+L46+N46+P46+R46</f>
        <v>26343</v>
      </c>
      <c r="AC47" s="12"/>
      <c r="AD47" s="71"/>
      <c r="AE47" s="74">
        <f>V46+X46+Z46</f>
        <v>10271</v>
      </c>
    </row>
    <row r="48" spans="1:29" ht="45.75" thickBot="1">
      <c r="A48" s="101"/>
      <c r="B48" s="104"/>
      <c r="C48" s="18" t="s">
        <v>20</v>
      </c>
      <c r="D48" s="30">
        <f>D46-D19</f>
        <v>165</v>
      </c>
      <c r="E48" s="29">
        <f>D48/D19</f>
        <v>0.048672566371681415</v>
      </c>
      <c r="F48" s="30">
        <f>F46-F19</f>
        <v>-175</v>
      </c>
      <c r="G48" s="29">
        <f>F48/F19</f>
        <v>-0.04514963880288958</v>
      </c>
      <c r="H48" s="30">
        <f>H46-H19</f>
        <v>599</v>
      </c>
      <c r="I48" s="29">
        <f>H48/H19</f>
        <v>0.1812953995157385</v>
      </c>
      <c r="J48" s="30">
        <f>J46-J19</f>
        <v>344</v>
      </c>
      <c r="K48" s="29">
        <f>J48/J19</f>
        <v>0.12255076594228714</v>
      </c>
      <c r="L48" s="35">
        <f>L46-L19</f>
        <v>366</v>
      </c>
      <c r="M48" s="29">
        <f>L48/L19</f>
        <v>0.15404040404040403</v>
      </c>
      <c r="N48" s="35">
        <f>N46-N19</f>
        <v>524</v>
      </c>
      <c r="O48" s="29">
        <f>N48/N19</f>
        <v>0.21387755102040817</v>
      </c>
      <c r="P48" s="35">
        <f>P46-P19</f>
        <v>426</v>
      </c>
      <c r="Q48" s="29">
        <f>P48/P19</f>
        <v>0.15789473684210525</v>
      </c>
      <c r="R48" s="35">
        <f>R46-R19</f>
        <v>983</v>
      </c>
      <c r="S48" s="29">
        <f>R48/R19</f>
        <v>0.4447963800904977</v>
      </c>
      <c r="T48" s="35">
        <f>T46-T19</f>
        <v>608</v>
      </c>
      <c r="U48" s="29">
        <f>T48/T19</f>
        <v>0.2199710564399421</v>
      </c>
      <c r="V48" s="35">
        <f>V46-V19</f>
        <v>390</v>
      </c>
      <c r="W48" s="29">
        <f>V48/V19</f>
        <v>0.1294820717131474</v>
      </c>
      <c r="X48" s="35">
        <f>X46-X19</f>
        <v>349</v>
      </c>
      <c r="Y48" s="29">
        <f>X48/X19</f>
        <v>0.12228451296426068</v>
      </c>
      <c r="Z48" s="49">
        <f>Z46-Z19</f>
        <v>205</v>
      </c>
      <c r="AA48" s="50">
        <f>Z48/Z19</f>
        <v>0.059231436001155734</v>
      </c>
      <c r="AB48" s="92"/>
      <c r="AC48" s="9"/>
    </row>
    <row r="49" spans="1:29" ht="13.5" thickBot="1">
      <c r="A49" s="130" t="s">
        <v>12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0"/>
      <c r="AC49" s="9"/>
    </row>
    <row r="50" spans="1:29" ht="15.75" thickBot="1">
      <c r="A50" s="101" t="s">
        <v>13</v>
      </c>
      <c r="B50" s="102" t="s">
        <v>14</v>
      </c>
      <c r="C50" s="5"/>
      <c r="D50" s="32">
        <v>3316</v>
      </c>
      <c r="E50" s="23" t="s">
        <v>24</v>
      </c>
      <c r="F50" s="32">
        <v>3979</v>
      </c>
      <c r="G50" s="23" t="s">
        <v>24</v>
      </c>
      <c r="H50" s="32">
        <v>4013</v>
      </c>
      <c r="I50" s="23" t="s">
        <v>24</v>
      </c>
      <c r="J50" s="32">
        <v>4070</v>
      </c>
      <c r="K50" s="23" t="s">
        <v>24</v>
      </c>
      <c r="L50" s="32">
        <v>4235</v>
      </c>
      <c r="M50" s="23" t="s">
        <v>24</v>
      </c>
      <c r="N50" s="32">
        <v>4148</v>
      </c>
      <c r="O50" s="23" t="s">
        <v>24</v>
      </c>
      <c r="P50" s="32">
        <v>4315</v>
      </c>
      <c r="Q50" s="23" t="s">
        <v>24</v>
      </c>
      <c r="R50" s="32">
        <v>4362</v>
      </c>
      <c r="S50" s="23" t="s">
        <v>24</v>
      </c>
      <c r="T50" s="32">
        <v>3806</v>
      </c>
      <c r="U50" s="23" t="s">
        <v>24</v>
      </c>
      <c r="V50" s="32">
        <v>3925</v>
      </c>
      <c r="W50" s="23" t="s">
        <v>24</v>
      </c>
      <c r="X50" s="32">
        <v>4069</v>
      </c>
      <c r="Y50" s="23" t="s">
        <v>24</v>
      </c>
      <c r="Z50" s="84">
        <v>4323</v>
      </c>
      <c r="AA50" s="45" t="s">
        <v>24</v>
      </c>
      <c r="AB50" s="10"/>
      <c r="AC50" s="9"/>
    </row>
    <row r="51" spans="1:29" ht="37.5" thickBot="1" thickTop="1">
      <c r="A51" s="101"/>
      <c r="B51" s="103"/>
      <c r="C51" s="21" t="s">
        <v>19</v>
      </c>
      <c r="D51" s="38">
        <v>152</v>
      </c>
      <c r="E51" s="39">
        <f>D51/3164</f>
        <v>0.04804045512010114</v>
      </c>
      <c r="F51" s="38">
        <f>F50-D50</f>
        <v>663</v>
      </c>
      <c r="G51" s="39">
        <f>F51/D50</f>
        <v>0.19993968636911943</v>
      </c>
      <c r="H51" s="38">
        <f>H50-F50</f>
        <v>34</v>
      </c>
      <c r="I51" s="39">
        <f>H51/F50</f>
        <v>0.008544860517718019</v>
      </c>
      <c r="J51" s="38">
        <f>J50-H50</f>
        <v>57</v>
      </c>
      <c r="K51" s="39">
        <f>J51/H50</f>
        <v>0.01420383752803389</v>
      </c>
      <c r="L51" s="38">
        <f>L50-J50</f>
        <v>165</v>
      </c>
      <c r="M51" s="39">
        <f>L51/J50</f>
        <v>0.04054054054054054</v>
      </c>
      <c r="N51" s="38">
        <f>N50-L50</f>
        <v>-87</v>
      </c>
      <c r="O51" s="39">
        <f>N51/L50</f>
        <v>-0.020543093270366</v>
      </c>
      <c r="P51" s="38">
        <f>P50-N50</f>
        <v>167</v>
      </c>
      <c r="Q51" s="39">
        <f>P51/N50</f>
        <v>0.04026036644165863</v>
      </c>
      <c r="R51" s="38">
        <f>R50-P50</f>
        <v>47</v>
      </c>
      <c r="S51" s="39">
        <f>R51/P50</f>
        <v>0.01089223638470452</v>
      </c>
      <c r="T51" s="38">
        <f>T50-R50</f>
        <v>-556</v>
      </c>
      <c r="U51" s="39">
        <f>T51/R50</f>
        <v>-0.12746446584135718</v>
      </c>
      <c r="V51" s="38">
        <f>V50-T50</f>
        <v>119</v>
      </c>
      <c r="W51" s="39">
        <f>V51/T50</f>
        <v>0.03126642143983185</v>
      </c>
      <c r="X51" s="38">
        <f>X50-V50</f>
        <v>144</v>
      </c>
      <c r="Y51" s="39">
        <f>X51/V50</f>
        <v>0.03668789808917197</v>
      </c>
      <c r="Z51" s="38">
        <f>Z50-X50</f>
        <v>254</v>
      </c>
      <c r="AA51" s="86">
        <f>Z51/X50</f>
        <v>0.0624231998033915</v>
      </c>
      <c r="AB51" s="10"/>
      <c r="AC51" s="9"/>
    </row>
    <row r="52" spans="1:29" ht="46.5" thickBot="1" thickTop="1">
      <c r="A52" s="101"/>
      <c r="B52" s="104"/>
      <c r="C52" s="18" t="s">
        <v>20</v>
      </c>
      <c r="D52" s="30">
        <f>D50-D23</f>
        <v>486</v>
      </c>
      <c r="E52" s="29">
        <f>D52/D23</f>
        <v>0.1717314487632509</v>
      </c>
      <c r="F52" s="30">
        <f>F50-F23</f>
        <v>1102</v>
      </c>
      <c r="G52" s="29">
        <f>F52/F23</f>
        <v>0.3830378866875217</v>
      </c>
      <c r="H52" s="30">
        <f>H50-H23</f>
        <v>1411</v>
      </c>
      <c r="I52" s="29">
        <f>H52/H23</f>
        <v>0.5422751729438893</v>
      </c>
      <c r="J52" s="30">
        <f>J50-J23</f>
        <v>1653</v>
      </c>
      <c r="K52" s="29">
        <f>J52/J23</f>
        <v>0.6839056681836988</v>
      </c>
      <c r="L52" s="35">
        <f>L50-L23</f>
        <v>1735</v>
      </c>
      <c r="M52" s="29">
        <f>L52/L23</f>
        <v>0.694</v>
      </c>
      <c r="N52" s="35">
        <f>N50-N23</f>
        <v>1618</v>
      </c>
      <c r="O52" s="29">
        <f>N52/N23</f>
        <v>0.6395256916996047</v>
      </c>
      <c r="P52" s="35">
        <f>P50-P23</f>
        <v>1478</v>
      </c>
      <c r="Q52" s="29">
        <f>P52/P23</f>
        <v>0.5209728586535072</v>
      </c>
      <c r="R52" s="35">
        <f>R50-R23</f>
        <v>1435</v>
      </c>
      <c r="S52" s="29">
        <f>R52/R23</f>
        <v>0.4902630679877007</v>
      </c>
      <c r="T52" s="35">
        <f>T50-T23</f>
        <v>1149</v>
      </c>
      <c r="U52" s="29">
        <f>T52/T23</f>
        <v>0.432442604441099</v>
      </c>
      <c r="V52" s="85">
        <f>V51-T51</f>
        <v>675</v>
      </c>
      <c r="W52" s="29">
        <f>V52/V23</f>
        <v>0.23667601683029452</v>
      </c>
      <c r="X52" s="85">
        <f>X51-V51</f>
        <v>25</v>
      </c>
      <c r="Y52" s="29">
        <f>X52/X23</f>
        <v>0.008632596685082873</v>
      </c>
      <c r="Z52" s="85">
        <f>Z51-X51</f>
        <v>110</v>
      </c>
      <c r="AA52" s="87">
        <f>Z52/Z23</f>
        <v>0.0347661188369153</v>
      </c>
      <c r="AB52" s="10"/>
      <c r="AC52" s="9"/>
    </row>
    <row r="53" spans="4:14" ht="13.5" thickBot="1">
      <c r="D53" s="6"/>
      <c r="F53" s="6"/>
      <c r="H53" s="6"/>
      <c r="J53" s="6"/>
      <c r="L53" s="6"/>
      <c r="N53" s="6"/>
    </row>
    <row r="54" spans="1:30" ht="23.25" customHeight="1" thickBot="1" thickTop="1">
      <c r="A54" s="118" t="s">
        <v>45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</row>
    <row r="55" spans="4:14" ht="13.5" customHeight="1" thickBot="1" thickTop="1">
      <c r="D55" s="6"/>
      <c r="F55" s="6"/>
      <c r="H55" s="6"/>
      <c r="J55" s="6"/>
      <c r="L55" s="6"/>
      <c r="N55" s="6"/>
    </row>
    <row r="56" spans="1:30" ht="20.25" customHeight="1" thickBot="1">
      <c r="A56" s="101" t="s">
        <v>0</v>
      </c>
      <c r="B56" s="120" t="s">
        <v>1</v>
      </c>
      <c r="C56" s="132"/>
      <c r="D56" s="130" t="s">
        <v>44</v>
      </c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31"/>
      <c r="AB56" s="122" t="s">
        <v>21</v>
      </c>
      <c r="AC56" s="125" t="s">
        <v>22</v>
      </c>
      <c r="AD56" s="126"/>
    </row>
    <row r="57" spans="1:30" ht="16.5" customHeight="1" thickBot="1" thickTop="1">
      <c r="A57" s="101"/>
      <c r="B57" s="121"/>
      <c r="C57" s="101"/>
      <c r="D57" s="110" t="s">
        <v>4</v>
      </c>
      <c r="E57" s="111"/>
      <c r="F57" s="110" t="s">
        <v>5</v>
      </c>
      <c r="G57" s="111"/>
      <c r="H57" s="110" t="s">
        <v>25</v>
      </c>
      <c r="I57" s="111"/>
      <c r="J57" s="110" t="s">
        <v>26</v>
      </c>
      <c r="K57" s="111"/>
      <c r="L57" s="110" t="s">
        <v>27</v>
      </c>
      <c r="M57" s="111"/>
      <c r="N57" s="110" t="s">
        <v>28</v>
      </c>
      <c r="O57" s="111"/>
      <c r="P57" s="110" t="s">
        <v>29</v>
      </c>
      <c r="Q57" s="111"/>
      <c r="R57" s="110" t="s">
        <v>33</v>
      </c>
      <c r="S57" s="111"/>
      <c r="T57" s="110" t="s">
        <v>34</v>
      </c>
      <c r="U57" s="111"/>
      <c r="V57" s="110" t="s">
        <v>35</v>
      </c>
      <c r="W57" s="111"/>
      <c r="X57" s="110" t="s">
        <v>36</v>
      </c>
      <c r="Y57" s="111"/>
      <c r="Z57" s="112" t="s">
        <v>37</v>
      </c>
      <c r="AA57" s="113"/>
      <c r="AB57" s="123"/>
      <c r="AC57" s="127"/>
      <c r="AD57" s="128"/>
    </row>
    <row r="58" spans="1:30" ht="14.25" thickBot="1" thickTop="1">
      <c r="A58" s="2"/>
      <c r="B58" s="1"/>
      <c r="C58" s="105" t="s">
        <v>32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7"/>
      <c r="AB58" s="124"/>
      <c r="AC58" s="24" t="s">
        <v>23</v>
      </c>
      <c r="AD58" s="25" t="s">
        <v>24</v>
      </c>
    </row>
    <row r="59" spans="1:30" ht="13.5" thickBot="1">
      <c r="A59" s="3"/>
      <c r="B59" s="3"/>
      <c r="C59" s="3"/>
      <c r="D59" s="6"/>
      <c r="E59" s="3"/>
      <c r="F59" s="33"/>
      <c r="G59" s="4"/>
      <c r="H59" s="34"/>
      <c r="I59" s="16"/>
      <c r="J59" s="33"/>
      <c r="K59" s="4"/>
      <c r="L59" s="6"/>
      <c r="M59" s="3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115"/>
      <c r="AC59" s="116"/>
      <c r="AD59" s="117"/>
    </row>
    <row r="60" spans="1:30" ht="20.25" customHeight="1" thickBot="1" thickTop="1">
      <c r="A60" s="101" t="s">
        <v>6</v>
      </c>
      <c r="B60" s="102" t="s">
        <v>7</v>
      </c>
      <c r="C60" s="7"/>
      <c r="D60" s="59">
        <v>147816</v>
      </c>
      <c r="E60" s="22" t="s">
        <v>24</v>
      </c>
      <c r="F60" s="59">
        <v>150036</v>
      </c>
      <c r="G60" s="22" t="s">
        <v>24</v>
      </c>
      <c r="H60" s="59">
        <v>149687</v>
      </c>
      <c r="I60" s="22" t="s">
        <v>24</v>
      </c>
      <c r="J60" s="59">
        <v>147724</v>
      </c>
      <c r="K60" s="22" t="s">
        <v>24</v>
      </c>
      <c r="L60" s="59">
        <v>145710</v>
      </c>
      <c r="M60" s="22" t="s">
        <v>24</v>
      </c>
      <c r="N60" s="59">
        <v>143073</v>
      </c>
      <c r="O60" s="22" t="s">
        <v>24</v>
      </c>
      <c r="P60" s="59">
        <v>143309</v>
      </c>
      <c r="Q60" s="22" t="s">
        <v>24</v>
      </c>
      <c r="R60" s="59">
        <v>142856</v>
      </c>
      <c r="S60" s="22" t="s">
        <v>24</v>
      </c>
      <c r="T60" s="59">
        <v>142625</v>
      </c>
      <c r="U60" s="22" t="s">
        <v>24</v>
      </c>
      <c r="V60" s="59">
        <v>142388</v>
      </c>
      <c r="W60" s="22" t="s">
        <v>24</v>
      </c>
      <c r="X60" s="59">
        <v>143266</v>
      </c>
      <c r="Y60" s="22" t="s">
        <v>24</v>
      </c>
      <c r="Z60" s="65">
        <v>145620</v>
      </c>
      <c r="AA60" s="43" t="s">
        <v>24</v>
      </c>
      <c r="AB60" s="108"/>
      <c r="AC60" s="129"/>
      <c r="AD60" s="51"/>
    </row>
    <row r="61" spans="1:29" ht="25.5" customHeight="1" thickBot="1" thickTop="1">
      <c r="A61" s="101"/>
      <c r="B61" s="103"/>
      <c r="C61" s="17" t="s">
        <v>19</v>
      </c>
      <c r="D61" s="69">
        <f>D60-Z34</f>
        <v>2420</v>
      </c>
      <c r="E61" s="28">
        <f>D61/Z34</f>
        <v>0.016644199290214313</v>
      </c>
      <c r="F61" s="69">
        <f>F60-D60</f>
        <v>2220</v>
      </c>
      <c r="G61" s="28">
        <f>F61/D60</f>
        <v>0.01501867186231531</v>
      </c>
      <c r="H61" s="69">
        <f>H60-F60</f>
        <v>-349</v>
      </c>
      <c r="I61" s="28">
        <f>H61/F60</f>
        <v>-0.0023261084006505105</v>
      </c>
      <c r="J61" s="69">
        <f>J60-H60</f>
        <v>-1963</v>
      </c>
      <c r="K61" s="28">
        <f>J61/H60</f>
        <v>-0.013114031278601349</v>
      </c>
      <c r="L61" s="69">
        <f>L60-J60</f>
        <v>-2014</v>
      </c>
      <c r="M61" s="28">
        <f>L61/J60</f>
        <v>-0.013633532804419052</v>
      </c>
      <c r="N61" s="60">
        <f>N60-L60</f>
        <v>-2637</v>
      </c>
      <c r="O61" s="39">
        <f>N61/L60</f>
        <v>-0.018097591105620755</v>
      </c>
      <c r="P61" s="60">
        <f>P60-N60</f>
        <v>236</v>
      </c>
      <c r="Q61" s="39">
        <f>P61/N60</f>
        <v>0.0016495075940254275</v>
      </c>
      <c r="R61" s="60">
        <f>R60-P60</f>
        <v>-453</v>
      </c>
      <c r="S61" s="39">
        <f>R61/P60</f>
        <v>-0.0031610017514601316</v>
      </c>
      <c r="T61" s="60">
        <f>T60-R60</f>
        <v>-231</v>
      </c>
      <c r="U61" s="39">
        <f>T61/R60</f>
        <v>-0.001617012936103489</v>
      </c>
      <c r="V61" s="60">
        <f>V60-T60</f>
        <v>-237</v>
      </c>
      <c r="W61" s="39">
        <f>V61/T60</f>
        <v>-0.0016617002629272567</v>
      </c>
      <c r="X61" s="60">
        <f>X60-V60</f>
        <v>878</v>
      </c>
      <c r="Y61" s="39">
        <f>X61/V60</f>
        <v>0.006166249964884681</v>
      </c>
      <c r="Z61" s="66">
        <f>Z60-X60</f>
        <v>2354</v>
      </c>
      <c r="AA61" s="48">
        <f>Z61/X60</f>
        <v>0.01643097455083551</v>
      </c>
      <c r="AB61" s="65">
        <f>(D60+F60+H60+J60+L60+N60+P60+R60+T60+V60+X60+Z60)/12</f>
        <v>145342.5</v>
      </c>
      <c r="AC61" s="9"/>
    </row>
    <row r="62" spans="1:29" ht="25.5" customHeight="1" thickBot="1" thickTop="1">
      <c r="A62" s="101"/>
      <c r="B62" s="104"/>
      <c r="C62" s="18" t="s">
        <v>20</v>
      </c>
      <c r="D62" s="61">
        <f>D60-D34</f>
        <v>13018</v>
      </c>
      <c r="E62" s="29">
        <f>D62/D34</f>
        <v>0.09657413314737608</v>
      </c>
      <c r="F62" s="61">
        <f>F60-F34</f>
        <v>13412</v>
      </c>
      <c r="G62" s="29">
        <f>F62/F34</f>
        <v>0.09816723269703713</v>
      </c>
      <c r="H62" s="61">
        <f>H60-H34</f>
        <v>11477</v>
      </c>
      <c r="I62" s="29">
        <f>H62/H34</f>
        <v>0.08304030099124521</v>
      </c>
      <c r="J62" s="61">
        <f>J60-J34</f>
        <v>9663</v>
      </c>
      <c r="K62" s="29">
        <f>J62/J34</f>
        <v>0.06999080116759983</v>
      </c>
      <c r="L62" s="61">
        <f>L60-L34</f>
        <v>7863</v>
      </c>
      <c r="M62" s="29">
        <f>L62/L34</f>
        <v>0.0570415025354197</v>
      </c>
      <c r="N62" s="61">
        <f>N60-N34</f>
        <v>4903</v>
      </c>
      <c r="O62" s="29">
        <f>N62/N34</f>
        <v>0.03548527176666425</v>
      </c>
      <c r="P62" s="61">
        <f>P60-P34</f>
        <v>4398</v>
      </c>
      <c r="Q62" s="29">
        <f>P62/P34</f>
        <v>0.03166055963890549</v>
      </c>
      <c r="R62" s="61">
        <f>R60-R34</f>
        <v>2882</v>
      </c>
      <c r="S62" s="29">
        <f>R62/R34</f>
        <v>0.02058953805706774</v>
      </c>
      <c r="T62" s="61">
        <f>T60-T34</f>
        <v>1561</v>
      </c>
      <c r="U62" s="29">
        <f>T62/T34</f>
        <v>0.011065899166335847</v>
      </c>
      <c r="V62" s="61">
        <f>V60-V34</f>
        <v>314</v>
      </c>
      <c r="W62" s="29">
        <f>V62/V34</f>
        <v>0.0022101158551177556</v>
      </c>
      <c r="X62" s="61">
        <f>X60-X34</f>
        <v>-39</v>
      </c>
      <c r="Y62" s="29">
        <f>X62/X34</f>
        <v>-0.00027214681972017723</v>
      </c>
      <c r="Z62" s="66">
        <f>Z60-Z34</f>
        <v>224</v>
      </c>
      <c r="AA62" s="48">
        <f>Z62/Z34</f>
        <v>0.001540620099590085</v>
      </c>
      <c r="AB62" s="10"/>
      <c r="AC62" s="40"/>
    </row>
    <row r="63" spans="1:31" ht="20.25" customHeight="1" thickBot="1" thickTop="1">
      <c r="A63" s="101" t="s">
        <v>8</v>
      </c>
      <c r="B63" s="102" t="s">
        <v>18</v>
      </c>
      <c r="C63" s="19"/>
      <c r="D63" s="62">
        <v>5171</v>
      </c>
      <c r="E63" s="23" t="s">
        <v>24</v>
      </c>
      <c r="F63" s="62">
        <v>5805</v>
      </c>
      <c r="G63" s="23" t="s">
        <v>24</v>
      </c>
      <c r="H63" s="62">
        <v>5641</v>
      </c>
      <c r="I63" s="23" t="s">
        <v>24</v>
      </c>
      <c r="J63" s="62">
        <v>4442</v>
      </c>
      <c r="K63" s="23" t="s">
        <v>24</v>
      </c>
      <c r="L63" s="62">
        <v>3773</v>
      </c>
      <c r="M63" s="23" t="s">
        <v>24</v>
      </c>
      <c r="N63" s="62">
        <v>4832</v>
      </c>
      <c r="O63" s="23" t="s">
        <v>24</v>
      </c>
      <c r="P63" s="62">
        <v>5461</v>
      </c>
      <c r="Q63" s="23" t="s">
        <v>24</v>
      </c>
      <c r="R63" s="62">
        <v>4609</v>
      </c>
      <c r="S63" s="23" t="s">
        <v>24</v>
      </c>
      <c r="T63" s="62">
        <v>5708</v>
      </c>
      <c r="U63" s="23" t="s">
        <v>24</v>
      </c>
      <c r="V63" s="62">
        <v>5441</v>
      </c>
      <c r="W63" s="23" t="s">
        <v>24</v>
      </c>
      <c r="X63" s="62">
        <v>5712</v>
      </c>
      <c r="Y63" s="23" t="s">
        <v>24</v>
      </c>
      <c r="Z63" s="67">
        <v>6500</v>
      </c>
      <c r="AA63" s="43" t="s">
        <v>24</v>
      </c>
      <c r="AB63" s="36">
        <f>D63+F63+H63+J63+L63+N63+P63+R63+T63+V63+X63+Z63</f>
        <v>63095</v>
      </c>
      <c r="AC63" s="26"/>
      <c r="AD63" s="27"/>
      <c r="AE63" s="74"/>
    </row>
    <row r="64" spans="1:30" ht="25.5" customHeight="1" thickBot="1" thickTop="1">
      <c r="A64" s="101"/>
      <c r="B64" s="103"/>
      <c r="C64" s="17" t="s">
        <v>19</v>
      </c>
      <c r="D64" s="69">
        <f>D63-Z37</f>
        <v>-456</v>
      </c>
      <c r="E64" s="28">
        <f>D64/Z37</f>
        <v>-0.08103785320774835</v>
      </c>
      <c r="F64" s="69">
        <f>F63-D63</f>
        <v>634</v>
      </c>
      <c r="G64" s="28">
        <f>F64/D63</f>
        <v>0.1226068458712048</v>
      </c>
      <c r="H64" s="69">
        <f>H63-F63</f>
        <v>-164</v>
      </c>
      <c r="I64" s="28">
        <f>H64/F63</f>
        <v>-0.028251507321274762</v>
      </c>
      <c r="J64" s="69">
        <f>J63-H63</f>
        <v>-1199</v>
      </c>
      <c r="K64" s="28">
        <f>J64/H63</f>
        <v>-0.2125509661407552</v>
      </c>
      <c r="L64" s="69">
        <f>L63-J63</f>
        <v>-669</v>
      </c>
      <c r="M64" s="28">
        <f>L64/J63</f>
        <v>-0.15060783430886987</v>
      </c>
      <c r="N64" s="60">
        <f>N63-L63</f>
        <v>1059</v>
      </c>
      <c r="O64" s="39">
        <f>N64/L63</f>
        <v>0.28067850516830106</v>
      </c>
      <c r="P64" s="60">
        <f>P63-N63</f>
        <v>629</v>
      </c>
      <c r="Q64" s="39">
        <f>P64/N63</f>
        <v>0.13017384105960264</v>
      </c>
      <c r="R64" s="60">
        <f>R63-P63</f>
        <v>-852</v>
      </c>
      <c r="S64" s="39">
        <f>R64/P63</f>
        <v>-0.15601538179820545</v>
      </c>
      <c r="T64" s="60">
        <f>T63-R63</f>
        <v>1099</v>
      </c>
      <c r="U64" s="39">
        <f>T64/R63</f>
        <v>0.23844651768279454</v>
      </c>
      <c r="V64" s="60">
        <f>V63-T63</f>
        <v>-267</v>
      </c>
      <c r="W64" s="39">
        <f>V64/T63</f>
        <v>-0.04677645409950946</v>
      </c>
      <c r="X64" s="60">
        <f>X63-V63</f>
        <v>271</v>
      </c>
      <c r="Y64" s="39">
        <f>X64/V63</f>
        <v>0.04980702076824113</v>
      </c>
      <c r="Z64" s="66">
        <f>Z63-X63</f>
        <v>788</v>
      </c>
      <c r="AA64" s="48">
        <f>Z64/X63</f>
        <v>0.13795518207282914</v>
      </c>
      <c r="AB64" s="91">
        <f>AB63-D63-F63-H63-J63-L63-N63-P63-R63-T63-V63</f>
        <v>12212</v>
      </c>
      <c r="AC64" s="42"/>
      <c r="AD64" s="71"/>
    </row>
    <row r="65" spans="1:30" ht="25.5" customHeight="1" thickBot="1" thickTop="1">
      <c r="A65" s="101"/>
      <c r="B65" s="104"/>
      <c r="C65" s="18" t="s">
        <v>20</v>
      </c>
      <c r="D65" s="61">
        <f>D63-D37</f>
        <v>35</v>
      </c>
      <c r="E65" s="29">
        <f>D65/D37</f>
        <v>0.0068146417445482865</v>
      </c>
      <c r="F65" s="61">
        <f>F63-F37</f>
        <v>-269</v>
      </c>
      <c r="G65" s="29">
        <f>F65/F37</f>
        <v>-0.044287125452749425</v>
      </c>
      <c r="H65" s="61">
        <f>H63-H37</f>
        <v>-622</v>
      </c>
      <c r="I65" s="29">
        <f>H65/H37</f>
        <v>-0.0993134280696152</v>
      </c>
      <c r="J65" s="61">
        <f>J63-J37</f>
        <v>-318</v>
      </c>
      <c r="K65" s="29">
        <f>J65/J37</f>
        <v>-0.06680672268907563</v>
      </c>
      <c r="L65" s="61">
        <f>L63-L37</f>
        <v>-360</v>
      </c>
      <c r="M65" s="29">
        <f>L65/L37</f>
        <v>-0.08710379869344302</v>
      </c>
      <c r="N65" s="61">
        <f>N63-N37</f>
        <v>-199</v>
      </c>
      <c r="O65" s="29">
        <f>N65/N37</f>
        <v>-0.03955476048499304</v>
      </c>
      <c r="P65" s="61">
        <f>P63-P37</f>
        <v>116</v>
      </c>
      <c r="Q65" s="29">
        <f>P65/P37</f>
        <v>0.021702525724976614</v>
      </c>
      <c r="R65" s="61">
        <f>R63-R37</f>
        <v>-639</v>
      </c>
      <c r="S65" s="29">
        <f>R65/R37</f>
        <v>-0.12176067073170732</v>
      </c>
      <c r="T65" s="61">
        <f>T63-T37</f>
        <v>-350</v>
      </c>
      <c r="U65" s="29">
        <f>T65/T37</f>
        <v>-0.0577748431825685</v>
      </c>
      <c r="V65" s="61">
        <f>V63-V37</f>
        <v>-97</v>
      </c>
      <c r="W65" s="29">
        <f>V65/V37</f>
        <v>-0.017515348501263996</v>
      </c>
      <c r="X65" s="61">
        <f>X63-X37</f>
        <v>392</v>
      </c>
      <c r="Y65" s="29">
        <f>X65/X37</f>
        <v>0.07368421052631578</v>
      </c>
      <c r="Z65" s="66">
        <f>Z63-Z37</f>
        <v>873</v>
      </c>
      <c r="AA65" s="48">
        <f>Z65/Z37</f>
        <v>0.15514483739114981</v>
      </c>
      <c r="AB65" s="37"/>
      <c r="AC65" s="70"/>
      <c r="AD65" s="41"/>
    </row>
    <row r="66" spans="1:31" ht="21" customHeight="1" thickBot="1" thickTop="1">
      <c r="A66" s="101" t="s">
        <v>9</v>
      </c>
      <c r="B66" s="102" t="s">
        <v>16</v>
      </c>
      <c r="C66" s="20"/>
      <c r="D66" s="63">
        <v>967</v>
      </c>
      <c r="E66" s="23" t="s">
        <v>24</v>
      </c>
      <c r="F66" s="63">
        <v>1335</v>
      </c>
      <c r="G66" s="23" t="s">
        <v>24</v>
      </c>
      <c r="H66" s="63">
        <v>1952</v>
      </c>
      <c r="I66" s="23" t="s">
        <v>24</v>
      </c>
      <c r="J66" s="63">
        <v>2056</v>
      </c>
      <c r="K66" s="23" t="s">
        <v>24</v>
      </c>
      <c r="L66" s="63">
        <v>2085</v>
      </c>
      <c r="M66" s="23" t="s">
        <v>24</v>
      </c>
      <c r="N66" s="63">
        <v>2933</v>
      </c>
      <c r="O66" s="23" t="s">
        <v>24</v>
      </c>
      <c r="P66" s="63">
        <v>2224</v>
      </c>
      <c r="Q66" s="23" t="s">
        <v>24</v>
      </c>
      <c r="R66" s="63">
        <v>1919</v>
      </c>
      <c r="S66" s="23" t="s">
        <v>24</v>
      </c>
      <c r="T66" s="63">
        <v>2970</v>
      </c>
      <c r="U66" s="23" t="s">
        <v>24</v>
      </c>
      <c r="V66" s="63">
        <v>2667</v>
      </c>
      <c r="W66" s="23" t="s">
        <v>24</v>
      </c>
      <c r="X66" s="63">
        <v>1918</v>
      </c>
      <c r="Y66" s="23" t="s">
        <v>24</v>
      </c>
      <c r="Z66" s="68">
        <v>1451</v>
      </c>
      <c r="AA66" s="43" t="s">
        <v>24</v>
      </c>
      <c r="AB66" s="36">
        <f>D66+F66+H66+J66+L66+N66+P66+R66+T66+V66+X66+Z66</f>
        <v>24477</v>
      </c>
      <c r="AC66" s="26"/>
      <c r="AD66" s="27"/>
      <c r="AE66" s="74"/>
    </row>
    <row r="67" spans="1:30" ht="25.5" customHeight="1" thickBot="1" thickTop="1">
      <c r="A67" s="101"/>
      <c r="B67" s="103"/>
      <c r="C67" s="21" t="s">
        <v>19</v>
      </c>
      <c r="D67" s="69">
        <f>D66-Z40</f>
        <v>-494</v>
      </c>
      <c r="E67" s="28">
        <f>D67/Z40</f>
        <v>-0.3381245722108145</v>
      </c>
      <c r="F67" s="69">
        <f>F66-D66</f>
        <v>368</v>
      </c>
      <c r="G67" s="28">
        <f>F67/D66</f>
        <v>0.38055842812823165</v>
      </c>
      <c r="H67" s="69">
        <f>H66-F66</f>
        <v>617</v>
      </c>
      <c r="I67" s="28">
        <f>H67/F66</f>
        <v>0.46217228464419474</v>
      </c>
      <c r="J67" s="69">
        <f>J66-H66</f>
        <v>104</v>
      </c>
      <c r="K67" s="28">
        <f>J67/H66</f>
        <v>0.05327868852459016</v>
      </c>
      <c r="L67" s="69">
        <f>L66-J66</f>
        <v>29</v>
      </c>
      <c r="M67" s="28">
        <f>L67/J66</f>
        <v>0.014105058365758755</v>
      </c>
      <c r="N67" s="60">
        <f>N66-L66</f>
        <v>848</v>
      </c>
      <c r="O67" s="39">
        <f>N67/L66</f>
        <v>0.4067146282973621</v>
      </c>
      <c r="P67" s="60">
        <f>P66-N66</f>
        <v>-709</v>
      </c>
      <c r="Q67" s="39">
        <f>P67/N66</f>
        <v>-0.24173201500170474</v>
      </c>
      <c r="R67" s="60">
        <f>R66-P66</f>
        <v>-305</v>
      </c>
      <c r="S67" s="39">
        <f>R67/P66</f>
        <v>-0.13714028776978418</v>
      </c>
      <c r="T67" s="60">
        <f>T66-R66</f>
        <v>1051</v>
      </c>
      <c r="U67" s="39">
        <f>T67/R66</f>
        <v>0.5476810838978635</v>
      </c>
      <c r="V67" s="60">
        <f>V66-T66</f>
        <v>-303</v>
      </c>
      <c r="W67" s="39">
        <f>V67/T66</f>
        <v>-0.10202020202020202</v>
      </c>
      <c r="X67" s="60">
        <f>X66-V66</f>
        <v>-749</v>
      </c>
      <c r="Y67" s="39">
        <f>X67/V66</f>
        <v>-0.28083989501312334</v>
      </c>
      <c r="Z67" s="66">
        <f>Z66-X66</f>
        <v>-467</v>
      </c>
      <c r="AA67" s="48">
        <f>Z67/X66</f>
        <v>-0.2434827945776851</v>
      </c>
      <c r="AB67" s="91">
        <f>AB66-D66-F66-H66-J66-L66-N66-P66-R66-T66-V66</f>
        <v>3369</v>
      </c>
      <c r="AC67" s="42"/>
      <c r="AD67" s="71"/>
    </row>
    <row r="68" spans="1:30" ht="25.5" customHeight="1" thickBot="1" thickTop="1">
      <c r="A68" s="101"/>
      <c r="B68" s="104"/>
      <c r="C68" s="18" t="s">
        <v>20</v>
      </c>
      <c r="D68" s="61">
        <f>D66-D40</f>
        <v>-508</v>
      </c>
      <c r="E68" s="29">
        <f>D68/D40</f>
        <v>-0.34440677966101696</v>
      </c>
      <c r="F68" s="61">
        <f>F67-F40</f>
        <v>-1537</v>
      </c>
      <c r="G68" s="29">
        <f>F68/F40</f>
        <v>-0.8068241469816273</v>
      </c>
      <c r="H68" s="61">
        <f>H67-H40</f>
        <v>-1510</v>
      </c>
      <c r="I68" s="29">
        <f>H68/H40</f>
        <v>-0.7099200752233192</v>
      </c>
      <c r="J68" s="61">
        <f>J67-J40</f>
        <v>-2160</v>
      </c>
      <c r="K68" s="29">
        <f>J68/J40</f>
        <v>-0.9540636042402827</v>
      </c>
      <c r="L68" s="61">
        <f>L67-L40</f>
        <v>-1878</v>
      </c>
      <c r="M68" s="29">
        <f>L68/L40</f>
        <v>-0.9847928683796539</v>
      </c>
      <c r="N68" s="61">
        <f>N67-N40</f>
        <v>-1188</v>
      </c>
      <c r="O68" s="29">
        <f>N68/N40</f>
        <v>-0.5834970530451866</v>
      </c>
      <c r="P68" s="61">
        <f>P67-P40</f>
        <v>-2448</v>
      </c>
      <c r="Q68" s="29">
        <f>P68/P40</f>
        <v>-1.4077055779183438</v>
      </c>
      <c r="R68" s="61">
        <f>R67-R40</f>
        <v>-1858</v>
      </c>
      <c r="S68" s="29">
        <f>R68/R40</f>
        <v>-1.1963940759819705</v>
      </c>
      <c r="T68" s="61">
        <f>T67-T40</f>
        <v>-1174</v>
      </c>
      <c r="U68" s="29">
        <f>T68/T40</f>
        <v>-0.5276404494382022</v>
      </c>
      <c r="V68" s="61">
        <f>V67-V40</f>
        <v>-2037</v>
      </c>
      <c r="W68" s="29">
        <f>V68/V40</f>
        <v>-1.1747404844290656</v>
      </c>
      <c r="X68" s="61">
        <f>X67-X40</f>
        <v>-2262</v>
      </c>
      <c r="Y68" s="29">
        <f>X68/X40</f>
        <v>-1.4950429610046265</v>
      </c>
      <c r="Z68" s="66">
        <f>Z67-Z40</f>
        <v>-1928</v>
      </c>
      <c r="AA68" s="48">
        <f>Z68/Z40</f>
        <v>-1.319644079397673</v>
      </c>
      <c r="AB68" s="37"/>
      <c r="AC68" s="42"/>
      <c r="AD68" s="41"/>
    </row>
    <row r="69" spans="1:31" ht="19.5" customHeight="1" thickBot="1" thickTop="1">
      <c r="A69" s="101" t="s">
        <v>10</v>
      </c>
      <c r="B69" s="102" t="s">
        <v>17</v>
      </c>
      <c r="C69" s="20"/>
      <c r="D69" s="63">
        <v>715</v>
      </c>
      <c r="E69" s="23" t="s">
        <v>24</v>
      </c>
      <c r="F69" s="63">
        <v>543</v>
      </c>
      <c r="G69" s="23" t="s">
        <v>24</v>
      </c>
      <c r="H69" s="63">
        <v>1095</v>
      </c>
      <c r="I69" s="23" t="s">
        <v>24</v>
      </c>
      <c r="J69" s="63">
        <v>897</v>
      </c>
      <c r="K69" s="23" t="s">
        <v>24</v>
      </c>
      <c r="L69" s="63">
        <v>722</v>
      </c>
      <c r="M69" s="23" t="s">
        <v>24</v>
      </c>
      <c r="N69" s="63">
        <v>1010</v>
      </c>
      <c r="O69" s="23" t="s">
        <v>24</v>
      </c>
      <c r="P69" s="63">
        <v>1487</v>
      </c>
      <c r="Q69" s="23" t="s">
        <v>24</v>
      </c>
      <c r="R69" s="63">
        <v>1716</v>
      </c>
      <c r="S69" s="23" t="s">
        <v>24</v>
      </c>
      <c r="T69" s="63">
        <v>1110</v>
      </c>
      <c r="U69" s="23" t="s">
        <v>24</v>
      </c>
      <c r="V69" s="63">
        <v>691</v>
      </c>
      <c r="W69" s="23" t="s">
        <v>24</v>
      </c>
      <c r="X69" s="63">
        <v>738</v>
      </c>
      <c r="Y69" s="23" t="s">
        <v>24</v>
      </c>
      <c r="Z69" s="68">
        <v>828</v>
      </c>
      <c r="AA69" s="43" t="s">
        <v>24</v>
      </c>
      <c r="AB69" s="36">
        <f>D69+F69+H69+J69+L69+N69+P69+R69+T69+V69+X69+Z69</f>
        <v>11552</v>
      </c>
      <c r="AC69" s="26"/>
      <c r="AD69" s="27"/>
      <c r="AE69" s="74"/>
    </row>
    <row r="70" spans="1:30" ht="25.5" customHeight="1" thickBot="1" thickTop="1">
      <c r="A70" s="101"/>
      <c r="B70" s="103"/>
      <c r="C70" s="21" t="s">
        <v>19</v>
      </c>
      <c r="D70" s="69">
        <f>D69-Z43</f>
        <v>-259</v>
      </c>
      <c r="E70" s="28">
        <f>D70/Z43</f>
        <v>-0.26591375770020537</v>
      </c>
      <c r="F70" s="69">
        <f>F69-D69</f>
        <v>-172</v>
      </c>
      <c r="G70" s="28">
        <f>F70/D69</f>
        <v>-0.24055944055944056</v>
      </c>
      <c r="H70" s="69">
        <f>H69-F69</f>
        <v>552</v>
      </c>
      <c r="I70" s="28">
        <f>H70/F69</f>
        <v>1.0165745856353592</v>
      </c>
      <c r="J70" s="69">
        <f>J69-H69</f>
        <v>-198</v>
      </c>
      <c r="K70" s="28">
        <f>J70/H69</f>
        <v>-0.18082191780821918</v>
      </c>
      <c r="L70" s="69">
        <f>L69-J69</f>
        <v>-175</v>
      </c>
      <c r="M70" s="28">
        <f>L70/J69</f>
        <v>-0.19509476031215162</v>
      </c>
      <c r="N70" s="60">
        <f>N69-L69</f>
        <v>288</v>
      </c>
      <c r="O70" s="39">
        <f>N70/L69</f>
        <v>0.3988919667590028</v>
      </c>
      <c r="P70" s="60">
        <f>P69-N69</f>
        <v>477</v>
      </c>
      <c r="Q70" s="39">
        <f>P70/N69</f>
        <v>0.47227722772277225</v>
      </c>
      <c r="R70" s="60">
        <f>R69-P69</f>
        <v>229</v>
      </c>
      <c r="S70" s="39">
        <f>R70/P69</f>
        <v>0.15400134498991258</v>
      </c>
      <c r="T70" s="60">
        <f>T69-R69</f>
        <v>-606</v>
      </c>
      <c r="U70" s="39">
        <f>T70/R69</f>
        <v>-0.3531468531468531</v>
      </c>
      <c r="V70" s="60">
        <f>V69-T69</f>
        <v>-419</v>
      </c>
      <c r="W70" s="39">
        <f>V70/T69</f>
        <v>-0.37747747747747745</v>
      </c>
      <c r="X70" s="60">
        <f>X69-V69</f>
        <v>47</v>
      </c>
      <c r="Y70" s="39">
        <f>X70/V69</f>
        <v>0.06801736613603473</v>
      </c>
      <c r="Z70" s="66">
        <f>Z69-X69</f>
        <v>90</v>
      </c>
      <c r="AA70" s="48">
        <f>Z70/X69</f>
        <v>0.12195121951219512</v>
      </c>
      <c r="AB70" s="91">
        <f>AB69-D69-F69-H69-J69-L69-N69-P69-R69-T69-V69</f>
        <v>1566</v>
      </c>
      <c r="AC70" s="42"/>
      <c r="AD70" s="71"/>
    </row>
    <row r="71" spans="1:30" ht="25.5" customHeight="1" thickBot="1" thickTop="1">
      <c r="A71" s="101"/>
      <c r="B71" s="104"/>
      <c r="C71" s="18" t="s">
        <v>20</v>
      </c>
      <c r="D71" s="61">
        <f>D69-D43</f>
        <v>49</v>
      </c>
      <c r="E71" s="29">
        <f>D71/D43</f>
        <v>0.07357357357357357</v>
      </c>
      <c r="F71" s="61">
        <f>F69-F43</f>
        <v>-71</v>
      </c>
      <c r="G71" s="29">
        <f>F71/F43</f>
        <v>-0.11563517915309446</v>
      </c>
      <c r="H71" s="61">
        <f>H69-H43</f>
        <v>230</v>
      </c>
      <c r="I71" s="29">
        <f>H71/H43</f>
        <v>0.2658959537572254</v>
      </c>
      <c r="J71" s="61">
        <f>J69-J43</f>
        <v>32</v>
      </c>
      <c r="K71" s="29">
        <f>J71/J43</f>
        <v>0.03699421965317919</v>
      </c>
      <c r="L71" s="61">
        <f>L69-L43</f>
        <v>4</v>
      </c>
      <c r="M71" s="29">
        <f>L71/L43</f>
        <v>0.005571030640668524</v>
      </c>
      <c r="N71" s="61">
        <f>N69-N43</f>
        <v>194</v>
      </c>
      <c r="O71" s="29">
        <f>N71/N43</f>
        <v>0.23774509803921567</v>
      </c>
      <c r="P71" s="61">
        <f>P69-P43</f>
        <v>576</v>
      </c>
      <c r="Q71" s="29">
        <f>P71/P43</f>
        <v>0.6322722283205269</v>
      </c>
      <c r="R71" s="61">
        <f>R69-R43</f>
        <v>94</v>
      </c>
      <c r="S71" s="29">
        <f>R71/R43</f>
        <v>0.05795314426633785</v>
      </c>
      <c r="T71" s="61">
        <f>T69-T43</f>
        <v>322</v>
      </c>
      <c r="U71" s="29">
        <f>T71/T43</f>
        <v>0.4086294416243655</v>
      </c>
      <c r="V71" s="61">
        <f>V69-V43</f>
        <v>-73</v>
      </c>
      <c r="W71" s="29">
        <f>V71/V43</f>
        <v>-0.09554973821989529</v>
      </c>
      <c r="X71" s="61">
        <f>X69-X43</f>
        <v>171</v>
      </c>
      <c r="Y71" s="29">
        <f>X71/X43</f>
        <v>0.30158730158730157</v>
      </c>
      <c r="Z71" s="66">
        <f>Z69-Z43</f>
        <v>-146</v>
      </c>
      <c r="AA71" s="48">
        <f>Z71/Z43</f>
        <v>-0.14989733059548255</v>
      </c>
      <c r="AB71" s="37"/>
      <c r="AC71" s="70"/>
      <c r="AD71" s="41"/>
    </row>
    <row r="72" spans="1:31" ht="24" customHeight="1" thickBot="1" thickTop="1">
      <c r="A72" s="101" t="s">
        <v>11</v>
      </c>
      <c r="B72" s="102" t="s">
        <v>15</v>
      </c>
      <c r="C72" s="20"/>
      <c r="D72" s="63">
        <v>3660</v>
      </c>
      <c r="E72" s="23" t="s">
        <v>24</v>
      </c>
      <c r="F72" s="63">
        <v>3651</v>
      </c>
      <c r="G72" s="23" t="s">
        <v>24</v>
      </c>
      <c r="H72" s="63">
        <v>3489</v>
      </c>
      <c r="I72" s="23" t="s">
        <v>24</v>
      </c>
      <c r="J72" s="63">
        <v>2696</v>
      </c>
      <c r="K72" s="23" t="s">
        <v>24</v>
      </c>
      <c r="L72" s="63">
        <v>2389</v>
      </c>
      <c r="M72" s="23" t="s">
        <v>24</v>
      </c>
      <c r="N72" s="63">
        <v>2835</v>
      </c>
      <c r="O72" s="23" t="s">
        <v>24</v>
      </c>
      <c r="P72" s="63">
        <v>3046</v>
      </c>
      <c r="Q72" s="23" t="s">
        <v>24</v>
      </c>
      <c r="R72" s="63">
        <v>2609</v>
      </c>
      <c r="S72" s="23" t="s">
        <v>24</v>
      </c>
      <c r="T72" s="63">
        <v>3110</v>
      </c>
      <c r="U72" s="23" t="s">
        <v>24</v>
      </c>
      <c r="V72" s="63">
        <v>3110</v>
      </c>
      <c r="W72" s="23" t="s">
        <v>24</v>
      </c>
      <c r="X72" s="63">
        <v>3589</v>
      </c>
      <c r="Y72" s="23" t="s">
        <v>24</v>
      </c>
      <c r="Z72" s="68">
        <v>4250</v>
      </c>
      <c r="AA72" s="43" t="s">
        <v>24</v>
      </c>
      <c r="AB72" s="36">
        <f>D72+F72+H72+J72+L72+N72+P72+R72+T72+V72+X72+Z72</f>
        <v>38434</v>
      </c>
      <c r="AC72" s="26"/>
      <c r="AD72" s="27"/>
      <c r="AE72" s="74"/>
    </row>
    <row r="73" spans="1:30" ht="25.5" customHeight="1" thickBot="1" thickTop="1">
      <c r="A73" s="101"/>
      <c r="B73" s="103"/>
      <c r="C73" s="21" t="s">
        <v>19</v>
      </c>
      <c r="D73" s="69">
        <f>D72-Z46</f>
        <v>-6</v>
      </c>
      <c r="E73" s="28">
        <f>D73/Z46</f>
        <v>-0.0016366612111292963</v>
      </c>
      <c r="F73" s="69">
        <f>F72-D72</f>
        <v>-9</v>
      </c>
      <c r="G73" s="28">
        <f>F73/D72</f>
        <v>-0.002459016393442623</v>
      </c>
      <c r="H73" s="69">
        <f>H72-F72</f>
        <v>-162</v>
      </c>
      <c r="I73" s="28">
        <f>H73/F72</f>
        <v>-0.04437140509449466</v>
      </c>
      <c r="J73" s="69">
        <f>J72-H72</f>
        <v>-793</v>
      </c>
      <c r="K73" s="28">
        <f>J73/H72</f>
        <v>-0.22728575523072514</v>
      </c>
      <c r="L73" s="69">
        <f>L72-J72</f>
        <v>-307</v>
      </c>
      <c r="M73" s="28">
        <f>L73/J72</f>
        <v>-0.11387240356083086</v>
      </c>
      <c r="N73" s="60">
        <f>N72-L72</f>
        <v>446</v>
      </c>
      <c r="O73" s="39">
        <f>N73/L72</f>
        <v>0.18668899120971116</v>
      </c>
      <c r="P73" s="60">
        <f>P72-N72</f>
        <v>211</v>
      </c>
      <c r="Q73" s="39">
        <f>P73/N72</f>
        <v>0.07442680776014109</v>
      </c>
      <c r="R73" s="60">
        <f>R72-P72</f>
        <v>-437</v>
      </c>
      <c r="S73" s="39">
        <f>R73/P72</f>
        <v>-0.14346684175968483</v>
      </c>
      <c r="T73" s="60">
        <f>T72-R72</f>
        <v>501</v>
      </c>
      <c r="U73" s="39">
        <f>T73/R72</f>
        <v>0.19202759678037562</v>
      </c>
      <c r="V73" s="60">
        <f>V72-T72</f>
        <v>0</v>
      </c>
      <c r="W73" s="39">
        <f>V73/T72</f>
        <v>0</v>
      </c>
      <c r="X73" s="60">
        <f>X72-V72</f>
        <v>479</v>
      </c>
      <c r="Y73" s="39">
        <f>X73/V72</f>
        <v>0.15401929260450162</v>
      </c>
      <c r="Z73" s="66">
        <f>Z72-X72</f>
        <v>661</v>
      </c>
      <c r="AA73" s="48">
        <f>Z73/X72</f>
        <v>0.18417386458623572</v>
      </c>
      <c r="AB73" s="91">
        <f>AB72-D72-F72-H72-J72-L72-N72-P72-R72-T72-V72</f>
        <v>7839</v>
      </c>
      <c r="AC73" s="12"/>
      <c r="AD73" s="71"/>
    </row>
    <row r="74" spans="1:29" ht="25.5" customHeight="1" thickBot="1" thickTop="1">
      <c r="A74" s="101"/>
      <c r="B74" s="104"/>
      <c r="C74" s="18" t="s">
        <v>20</v>
      </c>
      <c r="D74" s="61">
        <f>D72-D46</f>
        <v>105</v>
      </c>
      <c r="E74" s="29">
        <f>D74/D46</f>
        <v>0.029535864978902954</v>
      </c>
      <c r="F74" s="61">
        <f>F72-F46</f>
        <v>-50</v>
      </c>
      <c r="G74" s="29">
        <f>F74/F46</f>
        <v>-0.013509862199405566</v>
      </c>
      <c r="H74" s="61">
        <f>H72-H46</f>
        <v>-414</v>
      </c>
      <c r="I74" s="29">
        <f>H74/H46</f>
        <v>-0.10607225211375865</v>
      </c>
      <c r="J74" s="61">
        <f>J72-J46</f>
        <v>-455</v>
      </c>
      <c r="K74" s="29">
        <f>J74/J46</f>
        <v>-0.14439860361789908</v>
      </c>
      <c r="L74" s="61">
        <f>L72-L46</f>
        <v>-353</v>
      </c>
      <c r="M74" s="29">
        <f>L74/L46</f>
        <v>-0.1287381473377097</v>
      </c>
      <c r="N74" s="61">
        <f>N72-N46</f>
        <v>-139</v>
      </c>
      <c r="O74" s="29">
        <f>N74/N46</f>
        <v>-0.04673839946200403</v>
      </c>
      <c r="P74" s="61">
        <f>P72-P46</f>
        <v>-78</v>
      </c>
      <c r="Q74" s="29">
        <f>P74/P46</f>
        <v>-0.02496798975672215</v>
      </c>
      <c r="R74" s="61">
        <f>R72-R46</f>
        <v>-584</v>
      </c>
      <c r="S74" s="29">
        <f>R74/R46</f>
        <v>-0.18290009395552773</v>
      </c>
      <c r="T74" s="61">
        <f>T72-T46</f>
        <v>-262</v>
      </c>
      <c r="U74" s="29">
        <f>T74/T46</f>
        <v>-0.07769869513641756</v>
      </c>
      <c r="V74" s="61">
        <f>V72-V46</f>
        <v>-292</v>
      </c>
      <c r="W74" s="29">
        <f>V74/V46</f>
        <v>-0.08583186360964139</v>
      </c>
      <c r="X74" s="61">
        <f>X72-X46</f>
        <v>386</v>
      </c>
      <c r="Y74" s="29">
        <f>X74/X46</f>
        <v>0.12051201998126757</v>
      </c>
      <c r="Z74" s="66">
        <f>Z72-Z46</f>
        <v>584</v>
      </c>
      <c r="AA74" s="48">
        <f>Z74/Z46</f>
        <v>0.15930169121658483</v>
      </c>
      <c r="AB74" s="10"/>
      <c r="AC74" s="9"/>
    </row>
    <row r="75" spans="1:29" ht="13.5" thickBot="1">
      <c r="A75" s="130" t="s">
        <v>12</v>
      </c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0"/>
      <c r="AC75" s="9"/>
    </row>
    <row r="76" spans="1:29" ht="21" customHeight="1" thickBot="1">
      <c r="A76" s="101" t="s">
        <v>13</v>
      </c>
      <c r="B76" s="102" t="s">
        <v>14</v>
      </c>
      <c r="C76" s="5"/>
      <c r="D76" s="63">
        <v>4385</v>
      </c>
      <c r="E76" s="23" t="s">
        <v>24</v>
      </c>
      <c r="F76" s="63">
        <v>5002</v>
      </c>
      <c r="G76" s="23" t="s">
        <v>24</v>
      </c>
      <c r="H76" s="63">
        <v>4692</v>
      </c>
      <c r="I76" s="23" t="s">
        <v>24</v>
      </c>
      <c r="J76" s="63">
        <v>4520</v>
      </c>
      <c r="K76" s="23" t="s">
        <v>24</v>
      </c>
      <c r="L76" s="63">
        <v>4006</v>
      </c>
      <c r="M76" s="23" t="s">
        <v>24</v>
      </c>
      <c r="N76" s="63">
        <v>3758</v>
      </c>
      <c r="O76" s="23" t="s">
        <v>24</v>
      </c>
      <c r="P76" s="63">
        <v>3399</v>
      </c>
      <c r="Q76" s="23" t="s">
        <v>24</v>
      </c>
      <c r="R76" s="63">
        <v>2906</v>
      </c>
      <c r="S76" s="23" t="s">
        <v>24</v>
      </c>
      <c r="T76" s="63">
        <v>2718</v>
      </c>
      <c r="U76" s="23" t="s">
        <v>24</v>
      </c>
      <c r="V76" s="63">
        <v>2622</v>
      </c>
      <c r="W76" s="23" t="s">
        <v>24</v>
      </c>
      <c r="X76" s="63">
        <v>2578</v>
      </c>
      <c r="Y76" s="23" t="s">
        <v>24</v>
      </c>
      <c r="Z76" s="75">
        <v>2499</v>
      </c>
      <c r="AA76" s="76" t="s">
        <v>24</v>
      </c>
      <c r="AB76" s="10"/>
      <c r="AC76" s="9"/>
    </row>
    <row r="77" spans="1:29" ht="25.5" customHeight="1" thickBot="1" thickTop="1">
      <c r="A77" s="101"/>
      <c r="B77" s="103"/>
      <c r="C77" s="21" t="s">
        <v>19</v>
      </c>
      <c r="D77" s="69">
        <f>D76-Z50</f>
        <v>62</v>
      </c>
      <c r="E77" s="28">
        <f>D77/Z50</f>
        <v>0.014341892204487625</v>
      </c>
      <c r="F77" s="69">
        <f>F76-D76</f>
        <v>617</v>
      </c>
      <c r="G77" s="28">
        <f>F77/D76</f>
        <v>0.14070695553021664</v>
      </c>
      <c r="H77" s="69">
        <f>H76-F76</f>
        <v>-310</v>
      </c>
      <c r="I77" s="28">
        <f>H77/F76</f>
        <v>-0.061975209916033586</v>
      </c>
      <c r="J77" s="69">
        <f>J76-H76</f>
        <v>-172</v>
      </c>
      <c r="K77" s="28">
        <f>J77/H76</f>
        <v>-0.03665814151747655</v>
      </c>
      <c r="L77" s="69">
        <f>L76-J76</f>
        <v>-514</v>
      </c>
      <c r="M77" s="28">
        <f>L77/J76</f>
        <v>-0.11371681415929204</v>
      </c>
      <c r="N77" s="60">
        <f>N76-L76</f>
        <v>-248</v>
      </c>
      <c r="O77" s="39">
        <f>N77/L76</f>
        <v>-0.0619071392910634</v>
      </c>
      <c r="P77" s="60">
        <f>P76-N76</f>
        <v>-359</v>
      </c>
      <c r="Q77" s="39">
        <f>P77/N76</f>
        <v>-0.09552953698775944</v>
      </c>
      <c r="R77" s="60">
        <f>R76-P76</f>
        <v>-493</v>
      </c>
      <c r="S77" s="39">
        <f>R77/P76</f>
        <v>-0.1450426596057664</v>
      </c>
      <c r="T77" s="60">
        <f>T76-R76</f>
        <v>-188</v>
      </c>
      <c r="U77" s="39">
        <f>T77/R76</f>
        <v>-0.06469373709566414</v>
      </c>
      <c r="V77" s="60">
        <f>V76-T76</f>
        <v>-96</v>
      </c>
      <c r="W77" s="39">
        <f>V77/T76</f>
        <v>-0.03532008830022075</v>
      </c>
      <c r="X77" s="60">
        <f>X76-V76</f>
        <v>-44</v>
      </c>
      <c r="Y77" s="39">
        <f>X77/V76</f>
        <v>-0.016781083142639208</v>
      </c>
      <c r="Z77" s="66">
        <f>Z76-X76</f>
        <v>-79</v>
      </c>
      <c r="AA77" s="48">
        <f>Z77/X76</f>
        <v>-0.03064391000775795</v>
      </c>
      <c r="AB77" s="10"/>
      <c r="AC77" s="9"/>
    </row>
    <row r="78" spans="1:29" ht="25.5" customHeight="1" thickBot="1" thickTop="1">
      <c r="A78" s="101"/>
      <c r="B78" s="104"/>
      <c r="C78" s="18" t="s">
        <v>20</v>
      </c>
      <c r="D78" s="61">
        <f>D76-D50</f>
        <v>1069</v>
      </c>
      <c r="E78" s="29">
        <f>D78/D50</f>
        <v>0.3223763570566948</v>
      </c>
      <c r="F78" s="61">
        <f>F76-F50</f>
        <v>1023</v>
      </c>
      <c r="G78" s="29">
        <f>F78/F50</f>
        <v>0.2570997738125157</v>
      </c>
      <c r="H78" s="61">
        <f>H76-H50</f>
        <v>679</v>
      </c>
      <c r="I78" s="29">
        <f>H78/H50</f>
        <v>0.16920009967605282</v>
      </c>
      <c r="J78" s="61">
        <f>J76-J50</f>
        <v>450</v>
      </c>
      <c r="K78" s="29">
        <f>J78/J50</f>
        <v>0.11056511056511056</v>
      </c>
      <c r="L78" s="61">
        <f>L76-L50</f>
        <v>-229</v>
      </c>
      <c r="M78" s="29">
        <f>L78/L50</f>
        <v>-0.05407319952774498</v>
      </c>
      <c r="N78" s="61">
        <f>N76-N50</f>
        <v>-390</v>
      </c>
      <c r="O78" s="29">
        <f>N78/N50</f>
        <v>-0.0940212150433944</v>
      </c>
      <c r="P78" s="61">
        <f>P76-P50</f>
        <v>-916</v>
      </c>
      <c r="Q78" s="29">
        <f>P78/P50</f>
        <v>-0.2122827346465817</v>
      </c>
      <c r="R78" s="61">
        <f>R76-R50</f>
        <v>-1456</v>
      </c>
      <c r="S78" s="29">
        <f>R78/R50</f>
        <v>-0.333791838606144</v>
      </c>
      <c r="T78" s="61">
        <f>T76-T50</f>
        <v>-1088</v>
      </c>
      <c r="U78" s="29">
        <f>T78/T50</f>
        <v>-0.2858644245927483</v>
      </c>
      <c r="V78" s="61">
        <f>V76-V50</f>
        <v>-1303</v>
      </c>
      <c r="W78" s="29">
        <f>V78/V50</f>
        <v>-0.3319745222929936</v>
      </c>
      <c r="X78" s="61">
        <f>X76-X50</f>
        <v>-1491</v>
      </c>
      <c r="Y78" s="29">
        <f>X78/X50</f>
        <v>-0.36642909805849105</v>
      </c>
      <c r="Z78" s="66">
        <f>Z76-Z50</f>
        <v>-1824</v>
      </c>
      <c r="AA78" s="48">
        <f>Z78/Z50</f>
        <v>-0.4219292158223456</v>
      </c>
      <c r="AB78" s="10"/>
      <c r="AC78" s="9"/>
    </row>
    <row r="79" ht="151.5" customHeight="1" thickBot="1"/>
    <row r="80" spans="1:30" ht="24" customHeight="1" thickBot="1" thickTop="1">
      <c r="A80" s="118" t="s">
        <v>47</v>
      </c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</row>
    <row r="81" spans="4:14" ht="14.25" thickBot="1" thickTop="1">
      <c r="D81" s="6"/>
      <c r="F81" s="6"/>
      <c r="H81" s="6"/>
      <c r="J81" s="6"/>
      <c r="L81" s="6"/>
      <c r="N81" s="6"/>
    </row>
    <row r="82" spans="1:30" ht="24.75" customHeight="1" thickBot="1">
      <c r="A82" s="101" t="s">
        <v>0</v>
      </c>
      <c r="B82" s="120" t="s">
        <v>1</v>
      </c>
      <c r="C82" s="132"/>
      <c r="D82" s="130" t="s">
        <v>46</v>
      </c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31"/>
      <c r="AB82" s="122" t="s">
        <v>21</v>
      </c>
      <c r="AC82" s="125" t="s">
        <v>22</v>
      </c>
      <c r="AD82" s="126"/>
    </row>
    <row r="83" spans="1:30" ht="24.75" customHeight="1" thickBot="1" thickTop="1">
      <c r="A83" s="101"/>
      <c r="B83" s="121"/>
      <c r="C83" s="101"/>
      <c r="D83" s="110" t="s">
        <v>4</v>
      </c>
      <c r="E83" s="111"/>
      <c r="F83" s="110" t="s">
        <v>5</v>
      </c>
      <c r="G83" s="111"/>
      <c r="H83" s="110" t="s">
        <v>25</v>
      </c>
      <c r="I83" s="111"/>
      <c r="J83" s="110" t="s">
        <v>26</v>
      </c>
      <c r="K83" s="111"/>
      <c r="L83" s="110" t="s">
        <v>27</v>
      </c>
      <c r="M83" s="111"/>
      <c r="N83" s="110" t="s">
        <v>28</v>
      </c>
      <c r="O83" s="111"/>
      <c r="P83" s="110" t="s">
        <v>29</v>
      </c>
      <c r="Q83" s="111"/>
      <c r="R83" s="110" t="s">
        <v>33</v>
      </c>
      <c r="S83" s="111"/>
      <c r="T83" s="110" t="s">
        <v>34</v>
      </c>
      <c r="U83" s="111"/>
      <c r="V83" s="110" t="s">
        <v>35</v>
      </c>
      <c r="W83" s="111"/>
      <c r="X83" s="110" t="s">
        <v>36</v>
      </c>
      <c r="Y83" s="111"/>
      <c r="Z83" s="112" t="s">
        <v>37</v>
      </c>
      <c r="AA83" s="113"/>
      <c r="AB83" s="123"/>
      <c r="AC83" s="127"/>
      <c r="AD83" s="128"/>
    </row>
    <row r="84" spans="1:30" ht="24.75" customHeight="1" thickBot="1" thickTop="1">
      <c r="A84" s="2"/>
      <c r="B84" s="1"/>
      <c r="C84" s="105" t="s">
        <v>32</v>
      </c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7"/>
      <c r="AB84" s="124"/>
      <c r="AC84" s="24" t="s">
        <v>23</v>
      </c>
      <c r="AD84" s="25" t="s">
        <v>24</v>
      </c>
    </row>
    <row r="85" spans="1:30" ht="24.75" customHeight="1" thickBot="1">
      <c r="A85" s="3"/>
      <c r="B85" s="3"/>
      <c r="C85" s="3"/>
      <c r="D85" s="6"/>
      <c r="E85" s="3"/>
      <c r="F85" s="33"/>
      <c r="G85" s="4"/>
      <c r="H85" s="34"/>
      <c r="I85" s="16"/>
      <c r="J85" s="33"/>
      <c r="K85" s="4"/>
      <c r="L85" s="6"/>
      <c r="M85" s="3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115"/>
      <c r="AC85" s="116"/>
      <c r="AD85" s="117"/>
    </row>
    <row r="86" spans="1:30" ht="24.75" customHeight="1" thickBot="1" thickTop="1">
      <c r="A86" s="101" t="s">
        <v>6</v>
      </c>
      <c r="B86" s="102" t="s">
        <v>7</v>
      </c>
      <c r="C86" s="7"/>
      <c r="D86" s="59">
        <v>147912</v>
      </c>
      <c r="E86" s="22" t="s">
        <v>24</v>
      </c>
      <c r="F86" s="59">
        <v>149459</v>
      </c>
      <c r="G86" s="22" t="s">
        <v>24</v>
      </c>
      <c r="H86" s="59">
        <v>151076</v>
      </c>
      <c r="I86" s="22" t="s">
        <v>24</v>
      </c>
      <c r="J86" s="59">
        <v>150911</v>
      </c>
      <c r="K86" s="22" t="s">
        <v>24</v>
      </c>
      <c r="L86" s="59">
        <v>149573</v>
      </c>
      <c r="M86" s="22" t="s">
        <v>24</v>
      </c>
      <c r="N86" s="59">
        <v>149110</v>
      </c>
      <c r="O86" s="22" t="s">
        <v>24</v>
      </c>
      <c r="P86" s="59">
        <v>149573</v>
      </c>
      <c r="Q86" s="22" t="s">
        <v>24</v>
      </c>
      <c r="R86" s="59">
        <v>149765</v>
      </c>
      <c r="S86" s="22" t="s">
        <v>24</v>
      </c>
      <c r="T86" s="59">
        <v>150669</v>
      </c>
      <c r="U86" s="22" t="s">
        <v>24</v>
      </c>
      <c r="V86" s="59">
        <v>150971</v>
      </c>
      <c r="W86" s="22" t="s">
        <v>24</v>
      </c>
      <c r="X86" s="59">
        <v>151576</v>
      </c>
      <c r="Y86" s="22" t="s">
        <v>24</v>
      </c>
      <c r="Z86" s="65">
        <v>153535</v>
      </c>
      <c r="AA86" s="43" t="s">
        <v>24</v>
      </c>
      <c r="AB86" s="108"/>
      <c r="AC86" s="129"/>
      <c r="AD86" s="51"/>
    </row>
    <row r="87" spans="1:29" ht="24.75" customHeight="1" thickBot="1" thickTop="1">
      <c r="A87" s="101"/>
      <c r="B87" s="103"/>
      <c r="C87" s="17" t="s">
        <v>19</v>
      </c>
      <c r="D87" s="69">
        <f>D86-Z60</f>
        <v>2292</v>
      </c>
      <c r="E87" s="28">
        <f>D87/Z60</f>
        <v>0.015739596209311906</v>
      </c>
      <c r="F87" s="69">
        <f>F86-D86</f>
        <v>1547</v>
      </c>
      <c r="G87" s="28">
        <f>F87/D86</f>
        <v>0.010458921520904321</v>
      </c>
      <c r="H87" s="69">
        <f>H86-F86</f>
        <v>1617</v>
      </c>
      <c r="I87" s="28">
        <f>H87/F86</f>
        <v>0.01081902060096749</v>
      </c>
      <c r="J87" s="69">
        <f>J86-H86</f>
        <v>-165</v>
      </c>
      <c r="K87" s="28">
        <f>J87/H86</f>
        <v>-0.0010921655325796288</v>
      </c>
      <c r="L87" s="69">
        <f>L86-J86</f>
        <v>-1338</v>
      </c>
      <c r="M87" s="28">
        <f>L87/J86</f>
        <v>-0.008866152898065747</v>
      </c>
      <c r="N87" s="60">
        <f>N86-L86</f>
        <v>-463</v>
      </c>
      <c r="O87" s="39">
        <f>N87/L86</f>
        <v>-0.003095478462021889</v>
      </c>
      <c r="P87" s="60">
        <f>P86-N86</f>
        <v>463</v>
      </c>
      <c r="Q87" s="39">
        <f>P87/N86</f>
        <v>0.0031050902018643954</v>
      </c>
      <c r="R87" s="60">
        <f>R86-P86</f>
        <v>192</v>
      </c>
      <c r="S87" s="39">
        <f>R87/P86</f>
        <v>0.0012836541354388827</v>
      </c>
      <c r="T87" s="60">
        <f>T86-R86</f>
        <v>904</v>
      </c>
      <c r="U87" s="39">
        <f>T87/R86</f>
        <v>0.006036123259773645</v>
      </c>
      <c r="V87" s="60">
        <f>V86-T86</f>
        <v>302</v>
      </c>
      <c r="W87" s="39">
        <f>V87/T86</f>
        <v>0.002004393737265131</v>
      </c>
      <c r="X87" s="60">
        <f>X86-V86</f>
        <v>605</v>
      </c>
      <c r="Y87" s="39">
        <f>X87/V86</f>
        <v>0.004007392148160905</v>
      </c>
      <c r="Z87" s="66">
        <f>Z86-X86</f>
        <v>1959</v>
      </c>
      <c r="AA87" s="48">
        <f>Z87/X86</f>
        <v>0.012924209637409617</v>
      </c>
      <c r="AB87" s="65">
        <f>(D86+F86+H86+J86+L86+N86+P86+R86+T86+V86+X86+Z86)/12</f>
        <v>150344.16666666666</v>
      </c>
      <c r="AC87" s="9"/>
    </row>
    <row r="88" spans="1:29" ht="24.75" customHeight="1" thickBot="1" thickTop="1">
      <c r="A88" s="101"/>
      <c r="B88" s="104"/>
      <c r="C88" s="18" t="s">
        <v>20</v>
      </c>
      <c r="D88" s="61">
        <f>D86-D60</f>
        <v>96</v>
      </c>
      <c r="E88" s="29">
        <f>D88/D60</f>
        <v>0.000649456080532554</v>
      </c>
      <c r="F88" s="61">
        <f>F86-F60</f>
        <v>-577</v>
      </c>
      <c r="G88" s="29">
        <f>F88/F60</f>
        <v>-0.003845743688181503</v>
      </c>
      <c r="H88" s="61">
        <f>H86-H60</f>
        <v>1389</v>
      </c>
      <c r="I88" s="29">
        <f>H88/H60</f>
        <v>0.009279362937329227</v>
      </c>
      <c r="J88" s="61">
        <f>J86-J60</f>
        <v>3187</v>
      </c>
      <c r="K88" s="29">
        <f>J88/J60</f>
        <v>0.021574016408978908</v>
      </c>
      <c r="L88" s="61">
        <f>L86-L60</f>
        <v>3863</v>
      </c>
      <c r="M88" s="29">
        <f>L88/L60</f>
        <v>0.026511564065609772</v>
      </c>
      <c r="N88" s="61">
        <f>N86-N60</f>
        <v>6037</v>
      </c>
      <c r="O88" s="29">
        <f>N88/N60</f>
        <v>0.04219524298784537</v>
      </c>
      <c r="P88" s="61">
        <f>P86-P60</f>
        <v>6264</v>
      </c>
      <c r="Q88" s="29">
        <f>P88/P60</f>
        <v>0.04370974607317056</v>
      </c>
      <c r="R88" s="61">
        <f>R86-R60</f>
        <v>6909</v>
      </c>
      <c r="S88" s="29">
        <f>R88/R60</f>
        <v>0.048363386907095254</v>
      </c>
      <c r="T88" s="61">
        <f>T86-T60</f>
        <v>8044</v>
      </c>
      <c r="U88" s="29">
        <f>T88/T60</f>
        <v>0.05639964943032428</v>
      </c>
      <c r="V88" s="61">
        <f>V86-V60</f>
        <v>8583</v>
      </c>
      <c r="W88" s="29">
        <f>V88/V60</f>
        <v>0.06027895609180549</v>
      </c>
      <c r="X88" s="61">
        <f>X86-X60</f>
        <v>8310</v>
      </c>
      <c r="Y88" s="29">
        <f>X88/X60</f>
        <v>0.05800399257325534</v>
      </c>
      <c r="Z88" s="66">
        <f>Z86-Z60</f>
        <v>7915</v>
      </c>
      <c r="AA88" s="48">
        <f>Z88/Z60</f>
        <v>0.054353797555280865</v>
      </c>
      <c r="AB88" s="10"/>
      <c r="AC88" s="40"/>
    </row>
    <row r="89" spans="1:30" ht="24.75" customHeight="1" thickBot="1" thickTop="1">
      <c r="A89" s="101" t="s">
        <v>8</v>
      </c>
      <c r="B89" s="102" t="s">
        <v>18</v>
      </c>
      <c r="C89" s="19"/>
      <c r="D89" s="62">
        <v>6282</v>
      </c>
      <c r="E89" s="23" t="s">
        <v>24</v>
      </c>
      <c r="F89" s="62">
        <v>5611</v>
      </c>
      <c r="G89" s="23" t="s">
        <v>24</v>
      </c>
      <c r="H89" s="62">
        <v>6500</v>
      </c>
      <c r="I89" s="23" t="s">
        <v>24</v>
      </c>
      <c r="J89" s="62">
        <v>4796</v>
      </c>
      <c r="K89" s="23" t="s">
        <v>24</v>
      </c>
      <c r="L89" s="62">
        <v>4374</v>
      </c>
      <c r="M89" s="23" t="s">
        <v>24</v>
      </c>
      <c r="N89" s="62">
        <v>4544</v>
      </c>
      <c r="O89" s="23" t="s">
        <v>24</v>
      </c>
      <c r="P89" s="62">
        <v>5385</v>
      </c>
      <c r="Q89" s="23" t="s">
        <v>24</v>
      </c>
      <c r="R89" s="62">
        <v>4873</v>
      </c>
      <c r="S89" s="23" t="s">
        <v>24</v>
      </c>
      <c r="T89" s="62">
        <v>6456</v>
      </c>
      <c r="U89" s="23" t="s">
        <v>24</v>
      </c>
      <c r="V89" s="62">
        <v>5554</v>
      </c>
      <c r="W89" s="23" t="s">
        <v>24</v>
      </c>
      <c r="X89" s="62">
        <v>5771</v>
      </c>
      <c r="Y89" s="23" t="s">
        <v>24</v>
      </c>
      <c r="Z89" s="67">
        <v>6553</v>
      </c>
      <c r="AA89" s="43" t="s">
        <v>24</v>
      </c>
      <c r="AB89" s="36">
        <f>D89+F89+H89+J89+L89+N89+P89+R89+T89+V89+X89+Z89</f>
        <v>66699</v>
      </c>
      <c r="AC89" s="26"/>
      <c r="AD89" s="27"/>
    </row>
    <row r="90" spans="1:30" ht="24.75" customHeight="1" thickBot="1" thickTop="1">
      <c r="A90" s="101"/>
      <c r="B90" s="103"/>
      <c r="C90" s="17" t="s">
        <v>19</v>
      </c>
      <c r="D90" s="69">
        <f>D89-Z63</f>
        <v>-218</v>
      </c>
      <c r="E90" s="28">
        <f>D90/Z63</f>
        <v>-0.03353846153846154</v>
      </c>
      <c r="F90" s="69">
        <f>F89-D89</f>
        <v>-671</v>
      </c>
      <c r="G90" s="28">
        <f>F90/D89</f>
        <v>-0.10681311684177014</v>
      </c>
      <c r="H90" s="69">
        <f>H89-F89</f>
        <v>889</v>
      </c>
      <c r="I90" s="28">
        <f>H90/F89</f>
        <v>0.15843878096595973</v>
      </c>
      <c r="J90" s="69">
        <f>J89-H89</f>
        <v>-1704</v>
      </c>
      <c r="K90" s="28">
        <f>J90/H89</f>
        <v>-0.2621538461538461</v>
      </c>
      <c r="L90" s="69">
        <f>L89-J89</f>
        <v>-422</v>
      </c>
      <c r="M90" s="28">
        <f>L90/J89</f>
        <v>-0.08798999165971642</v>
      </c>
      <c r="N90" s="60">
        <f>N89-L89</f>
        <v>170</v>
      </c>
      <c r="O90" s="39">
        <f>N90/L89</f>
        <v>0.038866026520347506</v>
      </c>
      <c r="P90" s="60">
        <f>P89-N89</f>
        <v>841</v>
      </c>
      <c r="Q90" s="39">
        <f>P90/N89</f>
        <v>0.1850792253521127</v>
      </c>
      <c r="R90" s="60">
        <f>R89-P89</f>
        <v>-512</v>
      </c>
      <c r="S90" s="39">
        <f>R90/P89</f>
        <v>-0.09507892293407613</v>
      </c>
      <c r="T90" s="60">
        <f>T89-R89</f>
        <v>1583</v>
      </c>
      <c r="U90" s="39">
        <f>T90/R89</f>
        <v>0.32485122101374925</v>
      </c>
      <c r="V90" s="60">
        <f>V89-T89</f>
        <v>-902</v>
      </c>
      <c r="W90" s="39">
        <f>V90/T89</f>
        <v>-0.13971499380421312</v>
      </c>
      <c r="X90" s="60">
        <f>X89-V89</f>
        <v>217</v>
      </c>
      <c r="Y90" s="39">
        <f>X90/V89</f>
        <v>0.03907093986316169</v>
      </c>
      <c r="Z90" s="66">
        <f>Z89-X89</f>
        <v>782</v>
      </c>
      <c r="AA90" s="48">
        <f>Z90/X89</f>
        <v>0.1355051117657252</v>
      </c>
      <c r="AB90" s="91">
        <f>X89+Z89</f>
        <v>12324</v>
      </c>
      <c r="AC90" s="42"/>
      <c r="AD90" s="71"/>
    </row>
    <row r="91" spans="1:30" ht="24.75" customHeight="1" thickBot="1" thickTop="1">
      <c r="A91" s="101"/>
      <c r="B91" s="104"/>
      <c r="C91" s="18" t="s">
        <v>20</v>
      </c>
      <c r="D91" s="61">
        <f>D89-D63</f>
        <v>1111</v>
      </c>
      <c r="E91" s="29">
        <f>D91/D63</f>
        <v>0.2148520595629472</v>
      </c>
      <c r="F91" s="61">
        <f>F89-F63</f>
        <v>-194</v>
      </c>
      <c r="G91" s="29">
        <f>F91/F63</f>
        <v>-0.03341946597760551</v>
      </c>
      <c r="H91" s="61">
        <f>H89-H63</f>
        <v>859</v>
      </c>
      <c r="I91" s="29">
        <f>H91/H63</f>
        <v>0.15227796489984044</v>
      </c>
      <c r="J91" s="61">
        <f>J89-J63</f>
        <v>354</v>
      </c>
      <c r="K91" s="29">
        <f>J91/J63</f>
        <v>0.07969383160738407</v>
      </c>
      <c r="L91" s="61">
        <f>L89-L63</f>
        <v>601</v>
      </c>
      <c r="M91" s="29">
        <f>L91/L63</f>
        <v>0.1592896899019348</v>
      </c>
      <c r="N91" s="61">
        <f>N89-N63</f>
        <v>-288</v>
      </c>
      <c r="O91" s="29">
        <f>N91/N63</f>
        <v>-0.059602649006622516</v>
      </c>
      <c r="P91" s="61">
        <f>P89-P63</f>
        <v>-76</v>
      </c>
      <c r="Q91" s="29">
        <f>P91/P63</f>
        <v>-0.013916865043032411</v>
      </c>
      <c r="R91" s="61">
        <f>R89-R63</f>
        <v>264</v>
      </c>
      <c r="S91" s="29">
        <f>R91/R63</f>
        <v>0.057279236276849645</v>
      </c>
      <c r="T91" s="61">
        <f>T89-T63</f>
        <v>748</v>
      </c>
      <c r="U91" s="29">
        <f>T91/T63</f>
        <v>0.13104414856341975</v>
      </c>
      <c r="V91" s="61">
        <f>V89-V63</f>
        <v>113</v>
      </c>
      <c r="W91" s="29">
        <f>V91/V63</f>
        <v>0.020768241132144826</v>
      </c>
      <c r="X91" s="61">
        <f>X89-X63</f>
        <v>59</v>
      </c>
      <c r="Y91" s="29">
        <f>X91/X63</f>
        <v>0.010329131652661064</v>
      </c>
      <c r="Z91" s="66">
        <f>Z89-Z63</f>
        <v>53</v>
      </c>
      <c r="AA91" s="48">
        <f>Z91/Z63</f>
        <v>0.008153846153846154</v>
      </c>
      <c r="AB91" s="37"/>
      <c r="AC91" s="70"/>
      <c r="AD91" s="41"/>
    </row>
    <row r="92" spans="1:30" ht="24.75" customHeight="1" thickBot="1" thickTop="1">
      <c r="A92" s="101" t="s">
        <v>9</v>
      </c>
      <c r="B92" s="102" t="s">
        <v>16</v>
      </c>
      <c r="C92" s="20"/>
      <c r="D92" s="63">
        <v>1429</v>
      </c>
      <c r="E92" s="23" t="s">
        <v>24</v>
      </c>
      <c r="F92" s="63">
        <v>1489</v>
      </c>
      <c r="G92" s="23" t="s">
        <v>24</v>
      </c>
      <c r="H92" s="63">
        <v>1841</v>
      </c>
      <c r="I92" s="23" t="s">
        <v>24</v>
      </c>
      <c r="J92" s="63">
        <v>1983</v>
      </c>
      <c r="K92" s="23" t="s">
        <v>24</v>
      </c>
      <c r="L92" s="63">
        <v>2771</v>
      </c>
      <c r="M92" s="23" t="s">
        <v>24</v>
      </c>
      <c r="N92" s="63">
        <v>2300</v>
      </c>
      <c r="O92" s="23" t="s">
        <v>24</v>
      </c>
      <c r="P92" s="63">
        <v>2177</v>
      </c>
      <c r="Q92" s="23" t="s">
        <v>24</v>
      </c>
      <c r="R92" s="63">
        <v>1739</v>
      </c>
      <c r="S92" s="23" t="s">
        <v>24</v>
      </c>
      <c r="T92" s="63">
        <v>2598</v>
      </c>
      <c r="U92" s="23" t="s">
        <v>24</v>
      </c>
      <c r="V92" s="63">
        <v>2310</v>
      </c>
      <c r="W92" s="23" t="s">
        <v>24</v>
      </c>
      <c r="X92" s="63">
        <v>2045</v>
      </c>
      <c r="Y92" s="23" t="s">
        <v>24</v>
      </c>
      <c r="Z92" s="68">
        <v>1824</v>
      </c>
      <c r="AA92" s="43" t="s">
        <v>24</v>
      </c>
      <c r="AB92" s="36">
        <f>D92+F92+H92+J92+L92+N92+P92+R92+T92+V92+X92+Z92</f>
        <v>24506</v>
      </c>
      <c r="AC92" s="26"/>
      <c r="AD92" s="27"/>
    </row>
    <row r="93" spans="1:30" ht="24.75" customHeight="1" thickBot="1" thickTop="1">
      <c r="A93" s="101"/>
      <c r="B93" s="103"/>
      <c r="C93" s="21" t="s">
        <v>19</v>
      </c>
      <c r="D93" s="69">
        <f>D92-Z66</f>
        <v>-22</v>
      </c>
      <c r="E93" s="28">
        <f>D93/Z66</f>
        <v>-0.015161957270847692</v>
      </c>
      <c r="F93" s="69">
        <f>F92-D92</f>
        <v>60</v>
      </c>
      <c r="G93" s="28">
        <f>F93/D92</f>
        <v>0.04198740377886634</v>
      </c>
      <c r="H93" s="69">
        <f>H92-F92</f>
        <v>352</v>
      </c>
      <c r="I93" s="28">
        <f>H93/F92</f>
        <v>0.2364002686366689</v>
      </c>
      <c r="J93" s="69">
        <f>J92-H92</f>
        <v>142</v>
      </c>
      <c r="K93" s="28">
        <f>J93/H92</f>
        <v>0.07713199348180337</v>
      </c>
      <c r="L93" s="69">
        <f>L92-J92</f>
        <v>788</v>
      </c>
      <c r="M93" s="28">
        <f>L93/J92</f>
        <v>0.3973777105395865</v>
      </c>
      <c r="N93" s="60">
        <f>N92-L92</f>
        <v>-471</v>
      </c>
      <c r="O93" s="39">
        <f>N93/L92</f>
        <v>-0.16997473836160232</v>
      </c>
      <c r="P93" s="60">
        <f>P92-N92</f>
        <v>-123</v>
      </c>
      <c r="Q93" s="39">
        <f>P93/N92</f>
        <v>-0.05347826086956522</v>
      </c>
      <c r="R93" s="60">
        <f>R92-P92</f>
        <v>-438</v>
      </c>
      <c r="S93" s="39">
        <f>R93/P92</f>
        <v>-0.20119430408819478</v>
      </c>
      <c r="T93" s="60">
        <f>T92-R92</f>
        <v>859</v>
      </c>
      <c r="U93" s="39">
        <f>T93/R92</f>
        <v>0.49396204715353653</v>
      </c>
      <c r="V93" s="60">
        <f>V92-T92</f>
        <v>-288</v>
      </c>
      <c r="W93" s="39">
        <f>V93/T92</f>
        <v>-0.11085450346420324</v>
      </c>
      <c r="X93" s="60">
        <f>X92-V92</f>
        <v>-265</v>
      </c>
      <c r="Y93" s="39">
        <f>X93/V92</f>
        <v>-0.11471861471861472</v>
      </c>
      <c r="Z93" s="66">
        <f>Z92-X92</f>
        <v>-221</v>
      </c>
      <c r="AA93" s="48">
        <f>Z93/X92</f>
        <v>-0.10806845965770172</v>
      </c>
      <c r="AB93" s="91">
        <f>X92+Z92</f>
        <v>3869</v>
      </c>
      <c r="AC93" s="42"/>
      <c r="AD93" s="71"/>
    </row>
    <row r="94" spans="1:30" ht="24.75" customHeight="1" thickBot="1" thickTop="1">
      <c r="A94" s="101"/>
      <c r="B94" s="104"/>
      <c r="C94" s="18" t="s">
        <v>20</v>
      </c>
      <c r="D94" s="61">
        <f>D92-D66</f>
        <v>462</v>
      </c>
      <c r="E94" s="29">
        <f>D94/D66</f>
        <v>0.47776628748707345</v>
      </c>
      <c r="F94" s="61">
        <f>F93-F66</f>
        <v>-1275</v>
      </c>
      <c r="G94" s="29">
        <f>F94/F66</f>
        <v>-0.9550561797752809</v>
      </c>
      <c r="H94" s="61">
        <f>H93-H66</f>
        <v>-1600</v>
      </c>
      <c r="I94" s="29">
        <f>H94/H66</f>
        <v>-0.819672131147541</v>
      </c>
      <c r="J94" s="61">
        <f>J93-J66</f>
        <v>-1914</v>
      </c>
      <c r="K94" s="29">
        <f>J94/J66</f>
        <v>-0.9309338521400778</v>
      </c>
      <c r="L94" s="61">
        <f>L93-L66</f>
        <v>-1297</v>
      </c>
      <c r="M94" s="29">
        <f>L94/L66</f>
        <v>-0.6220623501199041</v>
      </c>
      <c r="N94" s="61">
        <f>N93-N66</f>
        <v>-3404</v>
      </c>
      <c r="O94" s="29">
        <f>N94/N66</f>
        <v>-1.1605864302761677</v>
      </c>
      <c r="P94" s="61">
        <f>P93-P66</f>
        <v>-2347</v>
      </c>
      <c r="Q94" s="29">
        <f>P94/P66</f>
        <v>-1.0553057553956835</v>
      </c>
      <c r="R94" s="61">
        <f>R93-R66</f>
        <v>-2357</v>
      </c>
      <c r="S94" s="29">
        <f>R94/R66</f>
        <v>-1.228243877019281</v>
      </c>
      <c r="T94" s="61">
        <f>T93-T66</f>
        <v>-2111</v>
      </c>
      <c r="U94" s="29">
        <f>T94/T66</f>
        <v>-0.7107744107744107</v>
      </c>
      <c r="V94" s="61">
        <f>V93-V66</f>
        <v>-2955</v>
      </c>
      <c r="W94" s="29">
        <f>V94/V66</f>
        <v>-1.1079865016872892</v>
      </c>
      <c r="X94" s="61">
        <f>X93-X66</f>
        <v>-2183</v>
      </c>
      <c r="Y94" s="29">
        <f>X94/X66</f>
        <v>-1.1381647549530762</v>
      </c>
      <c r="Z94" s="66">
        <f>Z93-Z66</f>
        <v>-1672</v>
      </c>
      <c r="AA94" s="48">
        <f>Z94/Z66</f>
        <v>-1.1523087525844244</v>
      </c>
      <c r="AB94" s="37"/>
      <c r="AC94" s="42"/>
      <c r="AD94" s="41"/>
    </row>
    <row r="95" spans="1:30" ht="24.75" customHeight="1" thickBot="1" thickTop="1">
      <c r="A95" s="101" t="s">
        <v>10</v>
      </c>
      <c r="B95" s="102" t="s">
        <v>17</v>
      </c>
      <c r="C95" s="20"/>
      <c r="D95" s="63">
        <v>617</v>
      </c>
      <c r="E95" s="23" t="s">
        <v>24</v>
      </c>
      <c r="F95" s="63">
        <v>784</v>
      </c>
      <c r="G95" s="23" t="s">
        <v>24</v>
      </c>
      <c r="H95" s="63">
        <v>937</v>
      </c>
      <c r="I95" s="23" t="s">
        <v>24</v>
      </c>
      <c r="J95" s="63">
        <v>695</v>
      </c>
      <c r="K95" s="23" t="s">
        <v>24</v>
      </c>
      <c r="L95" s="63">
        <v>620</v>
      </c>
      <c r="M95" s="23" t="s">
        <v>24</v>
      </c>
      <c r="N95" s="63">
        <v>581</v>
      </c>
      <c r="O95" s="23" t="s">
        <v>24</v>
      </c>
      <c r="P95" s="63">
        <v>780</v>
      </c>
      <c r="Q95" s="23" t="s">
        <v>24</v>
      </c>
      <c r="R95" s="63">
        <v>1295</v>
      </c>
      <c r="S95" s="23" t="s">
        <v>24</v>
      </c>
      <c r="T95" s="63">
        <v>867</v>
      </c>
      <c r="U95" s="23" t="s">
        <v>24</v>
      </c>
      <c r="V95" s="63">
        <v>795</v>
      </c>
      <c r="W95" s="23" t="s">
        <v>24</v>
      </c>
      <c r="X95" s="63">
        <v>663</v>
      </c>
      <c r="Y95" s="23" t="s">
        <v>24</v>
      </c>
      <c r="Z95" s="68">
        <v>789</v>
      </c>
      <c r="AA95" s="43" t="s">
        <v>24</v>
      </c>
      <c r="AB95" s="36">
        <f>D95+F95+H95+J95+L95+N95+P95+R95+T95+V95+X95+Z95</f>
        <v>9423</v>
      </c>
      <c r="AC95" s="26"/>
      <c r="AD95" s="27"/>
    </row>
    <row r="96" spans="1:30" ht="24.75" customHeight="1" thickBot="1" thickTop="1">
      <c r="A96" s="101"/>
      <c r="B96" s="103"/>
      <c r="C96" s="21" t="s">
        <v>19</v>
      </c>
      <c r="D96" s="69">
        <f>D95-Z69</f>
        <v>-211</v>
      </c>
      <c r="E96" s="28">
        <f>D96/Z69</f>
        <v>-0.25483091787439616</v>
      </c>
      <c r="F96" s="69">
        <f>F95-D95</f>
        <v>167</v>
      </c>
      <c r="G96" s="28">
        <f>F96/D95</f>
        <v>0.2706645056726094</v>
      </c>
      <c r="H96" s="69">
        <f>H95-F95</f>
        <v>153</v>
      </c>
      <c r="I96" s="28">
        <f>H96/F95</f>
        <v>0.1951530612244898</v>
      </c>
      <c r="J96" s="69">
        <f>J95-H95</f>
        <v>-242</v>
      </c>
      <c r="K96" s="28">
        <f>J96/H95</f>
        <v>-0.25827107790821774</v>
      </c>
      <c r="L96" s="69">
        <f>L95-J95</f>
        <v>-75</v>
      </c>
      <c r="M96" s="28">
        <f>L96/J95</f>
        <v>-0.1079136690647482</v>
      </c>
      <c r="N96" s="60">
        <f>N95-L95</f>
        <v>-39</v>
      </c>
      <c r="O96" s="39">
        <f>N96/L95</f>
        <v>-0.06290322580645161</v>
      </c>
      <c r="P96" s="60">
        <f>P95-N95</f>
        <v>199</v>
      </c>
      <c r="Q96" s="39">
        <f>P96/N95</f>
        <v>0.342512908777969</v>
      </c>
      <c r="R96" s="60">
        <f>R95-P95</f>
        <v>515</v>
      </c>
      <c r="S96" s="39">
        <f>R96/P95</f>
        <v>0.6602564102564102</v>
      </c>
      <c r="T96" s="60">
        <f>T95-R95</f>
        <v>-428</v>
      </c>
      <c r="U96" s="39">
        <f>T96/R95</f>
        <v>-0.3305019305019305</v>
      </c>
      <c r="V96" s="60">
        <f>V95-T95</f>
        <v>-72</v>
      </c>
      <c r="W96" s="39">
        <f>V96/T95</f>
        <v>-0.08304498269896193</v>
      </c>
      <c r="X96" s="60">
        <f>X95-V95</f>
        <v>-132</v>
      </c>
      <c r="Y96" s="39">
        <f>X96/V95</f>
        <v>-0.1660377358490566</v>
      </c>
      <c r="Z96" s="66">
        <f>Z95-X95</f>
        <v>126</v>
      </c>
      <c r="AA96" s="48">
        <f>Z96/X95</f>
        <v>0.19004524886877827</v>
      </c>
      <c r="AB96" s="91">
        <f>X95+Z95</f>
        <v>1452</v>
      </c>
      <c r="AC96" s="42"/>
      <c r="AD96" s="71"/>
    </row>
    <row r="97" spans="1:30" ht="24.75" customHeight="1" thickBot="1" thickTop="1">
      <c r="A97" s="101"/>
      <c r="B97" s="104"/>
      <c r="C97" s="18" t="s">
        <v>20</v>
      </c>
      <c r="D97" s="61">
        <f>D95-D69</f>
        <v>-98</v>
      </c>
      <c r="E97" s="29">
        <f>D97/D69</f>
        <v>-0.13706293706293707</v>
      </c>
      <c r="F97" s="61">
        <f>F95-F69</f>
        <v>241</v>
      </c>
      <c r="G97" s="29">
        <f>F97/F69</f>
        <v>0.4438305709023941</v>
      </c>
      <c r="H97" s="61">
        <f>H95-H69</f>
        <v>-158</v>
      </c>
      <c r="I97" s="29">
        <f>H97/H69</f>
        <v>-0.14429223744292238</v>
      </c>
      <c r="J97" s="61">
        <f>J95-J69</f>
        <v>-202</v>
      </c>
      <c r="K97" s="29">
        <f>J97/J69</f>
        <v>-0.22519509476031216</v>
      </c>
      <c r="L97" s="61">
        <f>L95-L69</f>
        <v>-102</v>
      </c>
      <c r="M97" s="29">
        <f>L97/L69</f>
        <v>-0.14127423822714683</v>
      </c>
      <c r="N97" s="61">
        <f>N95-N69</f>
        <v>-429</v>
      </c>
      <c r="O97" s="29">
        <f>N97/N69</f>
        <v>-0.42475247524752474</v>
      </c>
      <c r="P97" s="61">
        <f>P95-P69</f>
        <v>-707</v>
      </c>
      <c r="Q97" s="29">
        <f>P97/P69</f>
        <v>-0.4754539340954943</v>
      </c>
      <c r="R97" s="61">
        <f>R95-R69</f>
        <v>-421</v>
      </c>
      <c r="S97" s="29">
        <f>R97/R69</f>
        <v>-0.24533799533799533</v>
      </c>
      <c r="T97" s="61">
        <f>T95-T69</f>
        <v>-243</v>
      </c>
      <c r="U97" s="29">
        <f>T97/T69</f>
        <v>-0.21891891891891893</v>
      </c>
      <c r="V97" s="61">
        <f>V95-V69</f>
        <v>104</v>
      </c>
      <c r="W97" s="29">
        <f>V97/V69</f>
        <v>0.15050651230101303</v>
      </c>
      <c r="X97" s="61">
        <f>X95-X69</f>
        <v>-75</v>
      </c>
      <c r="Y97" s="29">
        <f>X97/X69</f>
        <v>-0.1016260162601626</v>
      </c>
      <c r="Z97" s="66">
        <f>Z95-Z69</f>
        <v>-39</v>
      </c>
      <c r="AA97" s="48">
        <f>Z97/Z69</f>
        <v>-0.04710144927536232</v>
      </c>
      <c r="AB97" s="37"/>
      <c r="AC97" s="70"/>
      <c r="AD97" s="41"/>
    </row>
    <row r="98" spans="1:30" ht="24.75" customHeight="1" thickBot="1" thickTop="1">
      <c r="A98" s="101" t="s">
        <v>11</v>
      </c>
      <c r="B98" s="102" t="s">
        <v>15</v>
      </c>
      <c r="C98" s="20"/>
      <c r="D98" s="63">
        <v>3590</v>
      </c>
      <c r="E98" s="23" t="s">
        <v>24</v>
      </c>
      <c r="F98" s="63">
        <v>3628</v>
      </c>
      <c r="G98" s="23" t="s">
        <v>24</v>
      </c>
      <c r="H98" s="63">
        <v>4506</v>
      </c>
      <c r="I98" s="23" t="s">
        <v>24</v>
      </c>
      <c r="J98" s="63">
        <v>3292</v>
      </c>
      <c r="K98" s="23" t="s">
        <v>24</v>
      </c>
      <c r="L98" s="63">
        <v>2917</v>
      </c>
      <c r="M98" s="23" t="s">
        <v>24</v>
      </c>
      <c r="N98" s="63">
        <v>2697</v>
      </c>
      <c r="O98" s="23" t="s">
        <v>24</v>
      </c>
      <c r="P98" s="63">
        <v>3137</v>
      </c>
      <c r="Q98" s="23" t="s">
        <v>24</v>
      </c>
      <c r="R98" s="63">
        <v>2940</v>
      </c>
      <c r="S98" s="23" t="s">
        <v>24</v>
      </c>
      <c r="T98" s="63">
        <v>3663</v>
      </c>
      <c r="U98" s="23" t="s">
        <v>24</v>
      </c>
      <c r="V98" s="63">
        <v>3213</v>
      </c>
      <c r="W98" s="23" t="s">
        <v>24</v>
      </c>
      <c r="X98" s="63">
        <v>3454</v>
      </c>
      <c r="Y98" s="23" t="s">
        <v>24</v>
      </c>
      <c r="Z98" s="68">
        <v>4399</v>
      </c>
      <c r="AA98" s="43" t="s">
        <v>24</v>
      </c>
      <c r="AB98" s="36">
        <f>D98+F98+H98+J98+L98+N98+P98+R98+T98+V98+X98+Z98</f>
        <v>41436</v>
      </c>
      <c r="AC98" s="26"/>
      <c r="AD98" s="27"/>
    </row>
    <row r="99" spans="1:30" ht="24.75" customHeight="1" thickBot="1" thickTop="1">
      <c r="A99" s="101"/>
      <c r="B99" s="103"/>
      <c r="C99" s="21" t="s">
        <v>19</v>
      </c>
      <c r="D99" s="69">
        <f>D98-Z72</f>
        <v>-660</v>
      </c>
      <c r="E99" s="28">
        <f>D99/Z72</f>
        <v>-0.15529411764705883</v>
      </c>
      <c r="F99" s="69">
        <f>F98-D98</f>
        <v>38</v>
      </c>
      <c r="G99" s="28">
        <f>F99/D98</f>
        <v>0.010584958217270195</v>
      </c>
      <c r="H99" s="69">
        <f>H98-F98</f>
        <v>878</v>
      </c>
      <c r="I99" s="28">
        <f>H99/F98</f>
        <v>0.24200661521499447</v>
      </c>
      <c r="J99" s="69">
        <f>J98-H98</f>
        <v>-1214</v>
      </c>
      <c r="K99" s="28">
        <f>J99/H98</f>
        <v>-0.2694185530403906</v>
      </c>
      <c r="L99" s="69">
        <f>L98-J98</f>
        <v>-375</v>
      </c>
      <c r="M99" s="28">
        <f>L99/J98</f>
        <v>-0.11391251518833535</v>
      </c>
      <c r="N99" s="60">
        <f>N98-L98</f>
        <v>-220</v>
      </c>
      <c r="O99" s="39">
        <f>N99/L98</f>
        <v>-0.07541995200548508</v>
      </c>
      <c r="P99" s="60">
        <f>P98-N98</f>
        <v>440</v>
      </c>
      <c r="Q99" s="39">
        <f>P99/N98</f>
        <v>0.1631442343344457</v>
      </c>
      <c r="R99" s="60">
        <f>R98-P98</f>
        <v>-197</v>
      </c>
      <c r="S99" s="39">
        <f>R99/P98</f>
        <v>-0.06279885240675805</v>
      </c>
      <c r="T99" s="60">
        <f>T98-R98</f>
        <v>723</v>
      </c>
      <c r="U99" s="39">
        <f>T99/R98</f>
        <v>0.24591836734693878</v>
      </c>
      <c r="V99" s="60">
        <f>V98-T98</f>
        <v>-450</v>
      </c>
      <c r="W99" s="39">
        <f>V99/T98</f>
        <v>-0.12285012285012285</v>
      </c>
      <c r="X99" s="60">
        <f>X98-V98</f>
        <v>241</v>
      </c>
      <c r="Y99" s="39">
        <f>X99/V98</f>
        <v>0.07500778089013384</v>
      </c>
      <c r="Z99" s="66">
        <f>Z98-X98</f>
        <v>945</v>
      </c>
      <c r="AA99" s="48">
        <f>Z99/X98</f>
        <v>0.2735958309206717</v>
      </c>
      <c r="AB99" s="91">
        <f>X98+Z98</f>
        <v>7853</v>
      </c>
      <c r="AC99" s="12"/>
      <c r="AD99" s="71"/>
    </row>
    <row r="100" spans="1:29" ht="24.75" customHeight="1" thickBot="1" thickTop="1">
      <c r="A100" s="101"/>
      <c r="B100" s="104"/>
      <c r="C100" s="18" t="s">
        <v>20</v>
      </c>
      <c r="D100" s="61">
        <f>D98-D72</f>
        <v>-70</v>
      </c>
      <c r="E100" s="29">
        <f>D100/D72</f>
        <v>-0.01912568306010929</v>
      </c>
      <c r="F100" s="61">
        <f>F98-F72</f>
        <v>-23</v>
      </c>
      <c r="G100" s="29">
        <f>F100/F72</f>
        <v>-0.006299643933168995</v>
      </c>
      <c r="H100" s="61">
        <f>H98-H72</f>
        <v>1017</v>
      </c>
      <c r="I100" s="29">
        <f>H100/H72</f>
        <v>0.29148753224419605</v>
      </c>
      <c r="J100" s="61">
        <f>J98-J72</f>
        <v>596</v>
      </c>
      <c r="K100" s="29">
        <f>J100/J72</f>
        <v>0.22106824925816024</v>
      </c>
      <c r="L100" s="61">
        <f>L98-L72</f>
        <v>528</v>
      </c>
      <c r="M100" s="29">
        <f>L100/L72</f>
        <v>0.22101297614064463</v>
      </c>
      <c r="N100" s="61">
        <f>N98-N72</f>
        <v>-138</v>
      </c>
      <c r="O100" s="29">
        <f>N100/N72</f>
        <v>-0.04867724867724868</v>
      </c>
      <c r="P100" s="61">
        <f>P98-P72</f>
        <v>91</v>
      </c>
      <c r="Q100" s="29">
        <f>P100/P72</f>
        <v>0.029875246224556794</v>
      </c>
      <c r="R100" s="61">
        <f>R98-R72</f>
        <v>331</v>
      </c>
      <c r="S100" s="29">
        <f>R100/R72</f>
        <v>0.12686853200459947</v>
      </c>
      <c r="T100" s="61">
        <f>T98-T72</f>
        <v>553</v>
      </c>
      <c r="U100" s="29">
        <f>T100/T72</f>
        <v>0.17781350482315111</v>
      </c>
      <c r="V100" s="61">
        <f>V98-V72</f>
        <v>103</v>
      </c>
      <c r="W100" s="29">
        <f>V100/V72</f>
        <v>0.033118971061093246</v>
      </c>
      <c r="X100" s="61">
        <f>X98-X72</f>
        <v>-135</v>
      </c>
      <c r="Y100" s="29">
        <f>X100/X72</f>
        <v>-0.03761493452215102</v>
      </c>
      <c r="Z100" s="66">
        <f>Z98-Z72</f>
        <v>149</v>
      </c>
      <c r="AA100" s="48">
        <f>Z100/Z72</f>
        <v>0.03505882352941177</v>
      </c>
      <c r="AB100" s="10"/>
      <c r="AC100" s="9"/>
    </row>
    <row r="101" spans="1:29" ht="24.75" customHeight="1" thickBot="1">
      <c r="A101" s="130" t="s">
        <v>12</v>
      </c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0"/>
      <c r="AC101" s="9"/>
    </row>
    <row r="102" spans="1:29" ht="24.75" customHeight="1" thickBot="1">
      <c r="A102" s="101" t="s">
        <v>13</v>
      </c>
      <c r="B102" s="102" t="s">
        <v>14</v>
      </c>
      <c r="C102" s="5"/>
      <c r="D102" s="63">
        <v>2283</v>
      </c>
      <c r="E102" s="23" t="s">
        <v>24</v>
      </c>
      <c r="F102" s="63">
        <v>2541</v>
      </c>
      <c r="G102" s="23" t="s">
        <v>24</v>
      </c>
      <c r="H102" s="63">
        <v>2601</v>
      </c>
      <c r="I102" s="23" t="s">
        <v>24</v>
      </c>
      <c r="J102" s="63">
        <v>2641</v>
      </c>
      <c r="K102" s="23" t="s">
        <v>24</v>
      </c>
      <c r="L102" s="63">
        <v>2487</v>
      </c>
      <c r="M102" s="23" t="s">
        <v>24</v>
      </c>
      <c r="N102" s="63">
        <v>2415</v>
      </c>
      <c r="O102" s="23" t="s">
        <v>24</v>
      </c>
      <c r="P102" s="63">
        <v>2530</v>
      </c>
      <c r="Q102" s="23" t="s">
        <v>24</v>
      </c>
      <c r="R102" s="63">
        <v>2621</v>
      </c>
      <c r="S102" s="23" t="s">
        <v>24</v>
      </c>
      <c r="T102" s="63">
        <v>2478</v>
      </c>
      <c r="U102" s="23" t="s">
        <v>24</v>
      </c>
      <c r="V102" s="63">
        <v>2333</v>
      </c>
      <c r="W102" s="23" t="s">
        <v>24</v>
      </c>
      <c r="X102" s="63">
        <v>2306</v>
      </c>
      <c r="Y102" s="23" t="s">
        <v>24</v>
      </c>
      <c r="Z102" s="75">
        <v>2313</v>
      </c>
      <c r="AA102" s="76" t="s">
        <v>24</v>
      </c>
      <c r="AB102" s="10"/>
      <c r="AC102" s="9"/>
    </row>
    <row r="103" spans="1:29" ht="24.75" customHeight="1" thickBot="1" thickTop="1">
      <c r="A103" s="101"/>
      <c r="B103" s="103"/>
      <c r="C103" s="21" t="s">
        <v>19</v>
      </c>
      <c r="D103" s="69">
        <f>D102-Z76</f>
        <v>-216</v>
      </c>
      <c r="E103" s="28">
        <f>D103/Z76</f>
        <v>-0.08643457382953182</v>
      </c>
      <c r="F103" s="69">
        <f>F102-D102</f>
        <v>258</v>
      </c>
      <c r="G103" s="28">
        <f>F103/D102</f>
        <v>0.11300919842312747</v>
      </c>
      <c r="H103" s="69">
        <f>H102-F102</f>
        <v>60</v>
      </c>
      <c r="I103" s="28">
        <f>H103/F102</f>
        <v>0.023612750885478158</v>
      </c>
      <c r="J103" s="69">
        <f>J102-H102</f>
        <v>40</v>
      </c>
      <c r="K103" s="28">
        <f>J103/H102</f>
        <v>0.015378700499807767</v>
      </c>
      <c r="L103" s="69">
        <f>L102-J102</f>
        <v>-154</v>
      </c>
      <c r="M103" s="28">
        <f>L103/J102</f>
        <v>-0.05831124574024991</v>
      </c>
      <c r="N103" s="60">
        <f>N102-L102</f>
        <v>-72</v>
      </c>
      <c r="O103" s="39">
        <f>N103/L102</f>
        <v>-0.028950542822677925</v>
      </c>
      <c r="P103" s="60">
        <f>P102-N102</f>
        <v>115</v>
      </c>
      <c r="Q103" s="39">
        <f>P103/N102</f>
        <v>0.047619047619047616</v>
      </c>
      <c r="R103" s="60">
        <f>R102-P102</f>
        <v>91</v>
      </c>
      <c r="S103" s="39">
        <f>R103/P102</f>
        <v>0.03596837944664032</v>
      </c>
      <c r="T103" s="60">
        <f>T102-R102</f>
        <v>-143</v>
      </c>
      <c r="U103" s="39">
        <f>T103/R102</f>
        <v>-0.0545593285005723</v>
      </c>
      <c r="V103" s="60">
        <f>V102-T102</f>
        <v>-145</v>
      </c>
      <c r="W103" s="39">
        <f>V103/T102</f>
        <v>-0.05851493139628733</v>
      </c>
      <c r="X103" s="60">
        <f>X102-V102</f>
        <v>-27</v>
      </c>
      <c r="Y103" s="39">
        <f>X103/V102</f>
        <v>-0.011573081868838405</v>
      </c>
      <c r="Z103" s="66">
        <f>Z102-X102</f>
        <v>7</v>
      </c>
      <c r="AA103" s="48">
        <f>Z103/X102</f>
        <v>0.003035559410234172</v>
      </c>
      <c r="AB103" s="10"/>
      <c r="AC103" s="9"/>
    </row>
    <row r="104" spans="1:29" ht="24.75" customHeight="1" thickBot="1" thickTop="1">
      <c r="A104" s="101"/>
      <c r="B104" s="104"/>
      <c r="C104" s="18" t="s">
        <v>20</v>
      </c>
      <c r="D104" s="61">
        <f>D102-D76</f>
        <v>-2102</v>
      </c>
      <c r="E104" s="29">
        <f>D104/D76</f>
        <v>-0.47936145952109466</v>
      </c>
      <c r="F104" s="61">
        <f>F102-F76</f>
        <v>-2461</v>
      </c>
      <c r="G104" s="29">
        <f>F104/F76</f>
        <v>-0.4920031987205118</v>
      </c>
      <c r="H104" s="61">
        <f>H102-H76</f>
        <v>-2091</v>
      </c>
      <c r="I104" s="29">
        <f>H104/H76</f>
        <v>-0.44565217391304346</v>
      </c>
      <c r="J104" s="61">
        <f>J102-J76</f>
        <v>-1879</v>
      </c>
      <c r="K104" s="29">
        <f>J104/J76</f>
        <v>-0.4157079646017699</v>
      </c>
      <c r="L104" s="61">
        <f>L102-L76</f>
        <v>-1519</v>
      </c>
      <c r="M104" s="29">
        <f>L104/L76</f>
        <v>-0.37918122815776334</v>
      </c>
      <c r="N104" s="61">
        <f>N102-N76</f>
        <v>-1343</v>
      </c>
      <c r="O104" s="29">
        <f>N104/N76</f>
        <v>-0.3573709419904204</v>
      </c>
      <c r="P104" s="61">
        <f>P102-P76</f>
        <v>-869</v>
      </c>
      <c r="Q104" s="29">
        <f>P104/P76</f>
        <v>-0.255663430420712</v>
      </c>
      <c r="R104" s="61">
        <f>R102-R76</f>
        <v>-285</v>
      </c>
      <c r="S104" s="29">
        <f>R104/R76</f>
        <v>-0.09807295251204405</v>
      </c>
      <c r="T104" s="61">
        <f>T102-T76</f>
        <v>-240</v>
      </c>
      <c r="U104" s="29">
        <f>T104/T76</f>
        <v>-0.08830022075055188</v>
      </c>
      <c r="V104" s="61">
        <f>V102-V76</f>
        <v>-289</v>
      </c>
      <c r="W104" s="29">
        <f>V104/V76</f>
        <v>-0.11022120518688025</v>
      </c>
      <c r="X104" s="61">
        <f>X102-X76</f>
        <v>-272</v>
      </c>
      <c r="Y104" s="29">
        <f>X104/X76</f>
        <v>-0.10550814584949574</v>
      </c>
      <c r="Z104" s="66">
        <f>Z102-Z76</f>
        <v>-186</v>
      </c>
      <c r="AA104" s="48">
        <f>Z104/Z76</f>
        <v>-0.0744297719087635</v>
      </c>
      <c r="AB104" s="10"/>
      <c r="AC104" s="9"/>
    </row>
    <row r="105" ht="13.5" thickBot="1"/>
    <row r="106" spans="1:30" ht="35.25" customHeight="1" thickBot="1" thickTop="1">
      <c r="A106" s="118" t="s">
        <v>49</v>
      </c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</row>
    <row r="107" spans="4:14" ht="14.25" thickBot="1" thickTop="1">
      <c r="D107" s="6"/>
      <c r="F107" s="6"/>
      <c r="H107" s="6"/>
      <c r="J107" s="6"/>
      <c r="L107" s="6"/>
      <c r="N107" s="6"/>
    </row>
    <row r="108" spans="1:30" ht="21" customHeight="1" thickBot="1">
      <c r="A108" s="101" t="s">
        <v>0</v>
      </c>
      <c r="B108" s="120" t="s">
        <v>1</v>
      </c>
      <c r="C108" s="132"/>
      <c r="D108" s="130" t="s">
        <v>48</v>
      </c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31"/>
      <c r="AB108" s="122" t="s">
        <v>21</v>
      </c>
      <c r="AC108" s="125" t="s">
        <v>22</v>
      </c>
      <c r="AD108" s="126"/>
    </row>
    <row r="109" spans="1:30" ht="18.75" customHeight="1" thickBot="1" thickTop="1">
      <c r="A109" s="101"/>
      <c r="B109" s="121"/>
      <c r="C109" s="101"/>
      <c r="D109" s="110" t="s">
        <v>4</v>
      </c>
      <c r="E109" s="111"/>
      <c r="F109" s="110" t="s">
        <v>5</v>
      </c>
      <c r="G109" s="111"/>
      <c r="H109" s="110" t="s">
        <v>25</v>
      </c>
      <c r="I109" s="111"/>
      <c r="J109" s="110" t="s">
        <v>26</v>
      </c>
      <c r="K109" s="111"/>
      <c r="L109" s="110" t="s">
        <v>27</v>
      </c>
      <c r="M109" s="111"/>
      <c r="N109" s="110" t="s">
        <v>28</v>
      </c>
      <c r="O109" s="111"/>
      <c r="P109" s="110" t="s">
        <v>29</v>
      </c>
      <c r="Q109" s="111"/>
      <c r="R109" s="110" t="s">
        <v>33</v>
      </c>
      <c r="S109" s="111"/>
      <c r="T109" s="110" t="s">
        <v>34</v>
      </c>
      <c r="U109" s="111"/>
      <c r="V109" s="110" t="s">
        <v>35</v>
      </c>
      <c r="W109" s="111"/>
      <c r="X109" s="110" t="s">
        <v>36</v>
      </c>
      <c r="Y109" s="111"/>
      <c r="Z109" s="112" t="s">
        <v>37</v>
      </c>
      <c r="AA109" s="113"/>
      <c r="AB109" s="123"/>
      <c r="AC109" s="127"/>
      <c r="AD109" s="128"/>
    </row>
    <row r="110" spans="1:30" ht="17.25" customHeight="1" thickBot="1" thickTop="1">
      <c r="A110" s="2"/>
      <c r="B110" s="1"/>
      <c r="C110" s="105" t="s">
        <v>32</v>
      </c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7"/>
      <c r="AB110" s="124"/>
      <c r="AC110" s="24" t="s">
        <v>23</v>
      </c>
      <c r="AD110" s="25" t="s">
        <v>24</v>
      </c>
    </row>
    <row r="111" spans="1:30" ht="13.5" thickBot="1">
      <c r="A111" s="3"/>
      <c r="B111" s="3"/>
      <c r="C111" s="3"/>
      <c r="D111" s="6"/>
      <c r="E111" s="3"/>
      <c r="F111" s="33"/>
      <c r="G111" s="4"/>
      <c r="H111" s="34"/>
      <c r="I111" s="16"/>
      <c r="J111" s="33"/>
      <c r="K111" s="4"/>
      <c r="L111" s="6"/>
      <c r="M111" s="3"/>
      <c r="N111" s="6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115"/>
      <c r="AC111" s="116"/>
      <c r="AD111" s="117"/>
    </row>
    <row r="112" spans="1:30" ht="27.75" customHeight="1" thickBot="1" thickTop="1">
      <c r="A112" s="101" t="s">
        <v>6</v>
      </c>
      <c r="B112" s="102" t="s">
        <v>7</v>
      </c>
      <c r="C112" s="7"/>
      <c r="D112" s="59">
        <v>154850</v>
      </c>
      <c r="E112" s="22" t="s">
        <v>24</v>
      </c>
      <c r="F112" s="59">
        <v>155787</v>
      </c>
      <c r="G112" s="22" t="s">
        <v>24</v>
      </c>
      <c r="H112" s="59">
        <v>155890</v>
      </c>
      <c r="I112" s="22" t="s">
        <v>24</v>
      </c>
      <c r="J112" s="59">
        <v>154479</v>
      </c>
      <c r="K112" s="22" t="s">
        <v>24</v>
      </c>
      <c r="L112" s="59">
        <v>152349</v>
      </c>
      <c r="M112" s="22" t="s">
        <v>24</v>
      </c>
      <c r="N112" s="59">
        <v>151596</v>
      </c>
      <c r="O112" s="22" t="s">
        <v>24</v>
      </c>
      <c r="P112" s="59">
        <v>151894</v>
      </c>
      <c r="Q112" s="22" t="s">
        <v>24</v>
      </c>
      <c r="R112" s="59">
        <v>151910</v>
      </c>
      <c r="S112" s="22" t="s">
        <v>24</v>
      </c>
      <c r="T112" s="59">
        <v>151972</v>
      </c>
      <c r="U112" s="22" t="s">
        <v>24</v>
      </c>
      <c r="V112" s="59">
        <v>151938</v>
      </c>
      <c r="W112" s="22" t="s">
        <v>24</v>
      </c>
      <c r="X112" s="59">
        <v>152580</v>
      </c>
      <c r="Y112" s="22" t="s">
        <v>24</v>
      </c>
      <c r="Z112" s="65">
        <v>153458</v>
      </c>
      <c r="AA112" s="43" t="s">
        <v>24</v>
      </c>
      <c r="AB112" s="108"/>
      <c r="AC112" s="129"/>
      <c r="AD112" s="51"/>
    </row>
    <row r="113" spans="1:29" ht="27.75" customHeight="1" thickBot="1" thickTop="1">
      <c r="A113" s="101"/>
      <c r="B113" s="103"/>
      <c r="C113" s="17" t="s">
        <v>19</v>
      </c>
      <c r="D113" s="69">
        <f>D112-Z86</f>
        <v>1315</v>
      </c>
      <c r="E113" s="28">
        <f>D113/Z86</f>
        <v>0.008564822353209366</v>
      </c>
      <c r="F113" s="69">
        <f>F112-D112</f>
        <v>937</v>
      </c>
      <c r="G113" s="28">
        <f>F113/D112</f>
        <v>0.006051017113335486</v>
      </c>
      <c r="H113" s="69">
        <f>H112-F112</f>
        <v>103</v>
      </c>
      <c r="I113" s="28">
        <f>H113/F112</f>
        <v>0.0006611591467837496</v>
      </c>
      <c r="J113" s="69">
        <f>J112-H112</f>
        <v>-1411</v>
      </c>
      <c r="K113" s="28">
        <f>J113/H112</f>
        <v>-0.009051254089422029</v>
      </c>
      <c r="L113" s="69">
        <f>L112-J112</f>
        <v>-2130</v>
      </c>
      <c r="M113" s="28">
        <f>L113/J112</f>
        <v>-0.0137882819023945</v>
      </c>
      <c r="N113" s="60">
        <f>N112-L112</f>
        <v>-753</v>
      </c>
      <c r="O113" s="39">
        <f>N113/L112</f>
        <v>-0.004942598901207097</v>
      </c>
      <c r="P113" s="60">
        <f>P112-N112</f>
        <v>298</v>
      </c>
      <c r="Q113" s="39">
        <f>P113/N112</f>
        <v>0.001965751075226259</v>
      </c>
      <c r="R113" s="60">
        <f>R112-P112</f>
        <v>16</v>
      </c>
      <c r="S113" s="39">
        <f>R113/P112</f>
        <v>0.00010533661632454211</v>
      </c>
      <c r="T113" s="60">
        <f>T112-R112</f>
        <v>62</v>
      </c>
      <c r="U113" s="39">
        <f>T113/R112</f>
        <v>0.00040813639655058916</v>
      </c>
      <c r="V113" s="60">
        <f>V112-T112</f>
        <v>-34</v>
      </c>
      <c r="W113" s="39">
        <f>V113/T112</f>
        <v>-0.00022372542310425603</v>
      </c>
      <c r="X113" s="60">
        <f>X112-V112</f>
        <v>642</v>
      </c>
      <c r="Y113" s="39">
        <f>X113/V112</f>
        <v>0.004225407732101252</v>
      </c>
      <c r="Z113" s="66">
        <f>Z112-X112</f>
        <v>878</v>
      </c>
      <c r="AA113" s="48">
        <f>Z113/X112</f>
        <v>0.005754358369379997</v>
      </c>
      <c r="AB113" s="65">
        <f>(D112+F112+H112+J112+L112+N112+P112+R112+T112+V112+X112+Z112)/12</f>
        <v>153225.25</v>
      </c>
      <c r="AC113" s="9"/>
    </row>
    <row r="114" spans="1:29" ht="27.75" customHeight="1" thickBot="1" thickTop="1">
      <c r="A114" s="101"/>
      <c r="B114" s="104"/>
      <c r="C114" s="18" t="s">
        <v>20</v>
      </c>
      <c r="D114" s="61">
        <f>D112-D86</f>
        <v>6938</v>
      </c>
      <c r="E114" s="29">
        <f>D114/D86</f>
        <v>0.04690626859213586</v>
      </c>
      <c r="F114" s="61">
        <f>F112-F86</f>
        <v>6328</v>
      </c>
      <c r="G114" s="29">
        <f>F114/F86</f>
        <v>0.04233937066352645</v>
      </c>
      <c r="H114" s="61">
        <f>H112-H86</f>
        <v>4814</v>
      </c>
      <c r="I114" s="29">
        <f>H114/H86</f>
        <v>0.03186475681114141</v>
      </c>
      <c r="J114" s="61">
        <f>J112-J86</f>
        <v>3568</v>
      </c>
      <c r="K114" s="29">
        <f>J114/J86</f>
        <v>0.023643074394841992</v>
      </c>
      <c r="L114" s="61">
        <f>L112-L86</f>
        <v>2776</v>
      </c>
      <c r="M114" s="29">
        <f>L114/L86</f>
        <v>0.01855949937488718</v>
      </c>
      <c r="N114" s="61">
        <f>N112-N86</f>
        <v>2486</v>
      </c>
      <c r="O114" s="29">
        <f>N114/N86</f>
        <v>0.016672255381932802</v>
      </c>
      <c r="P114" s="61">
        <f>P112-P86</f>
        <v>2321</v>
      </c>
      <c r="Q114" s="29">
        <f>P114/P86</f>
        <v>0.01551750650184191</v>
      </c>
      <c r="R114" s="61">
        <f>R112-R86</f>
        <v>2145</v>
      </c>
      <c r="S114" s="29">
        <f>R114/R86</f>
        <v>0.014322438486962909</v>
      </c>
      <c r="T114" s="61">
        <f>T112-T86</f>
        <v>1303</v>
      </c>
      <c r="U114" s="29">
        <f>T114/T86</f>
        <v>0.008648096157802865</v>
      </c>
      <c r="V114" s="61">
        <f>V112-V86</f>
        <v>967</v>
      </c>
      <c r="W114" s="29">
        <f>V114/V86</f>
        <v>0.006405203648382802</v>
      </c>
      <c r="X114" s="61">
        <f>X112-X86</f>
        <v>1004</v>
      </c>
      <c r="Y114" s="29">
        <f>X114/X86</f>
        <v>0.006623739906053729</v>
      </c>
      <c r="Z114" s="66">
        <f>Z112-Z86</f>
        <v>-77</v>
      </c>
      <c r="AA114" s="48">
        <f>Z114/Z86</f>
        <v>-0.0005015143126974306</v>
      </c>
      <c r="AB114" s="10"/>
      <c r="AC114" s="40"/>
    </row>
    <row r="115" spans="1:30" ht="27.75" customHeight="1" thickBot="1" thickTop="1">
      <c r="A115" s="101" t="s">
        <v>8</v>
      </c>
      <c r="B115" s="102" t="s">
        <v>18</v>
      </c>
      <c r="C115" s="19"/>
      <c r="D115" s="62">
        <v>5791</v>
      </c>
      <c r="E115" s="23" t="s">
        <v>24</v>
      </c>
      <c r="F115" s="62">
        <v>4923</v>
      </c>
      <c r="G115" s="23" t="s">
        <v>24</v>
      </c>
      <c r="H115" s="62">
        <v>5360</v>
      </c>
      <c r="I115" s="23" t="s">
        <v>24</v>
      </c>
      <c r="J115" s="62">
        <v>4118</v>
      </c>
      <c r="K115" s="23" t="s">
        <v>24</v>
      </c>
      <c r="L115" s="62">
        <v>4196</v>
      </c>
      <c r="M115" s="23" t="s">
        <v>24</v>
      </c>
      <c r="N115" s="62">
        <v>4682</v>
      </c>
      <c r="O115" s="23" t="s">
        <v>24</v>
      </c>
      <c r="P115" s="62">
        <v>5774</v>
      </c>
      <c r="Q115" s="23" t="s">
        <v>24</v>
      </c>
      <c r="R115" s="62">
        <v>4942</v>
      </c>
      <c r="S115" s="23" t="s">
        <v>24</v>
      </c>
      <c r="T115" s="62">
        <v>5631</v>
      </c>
      <c r="U115" s="23" t="s">
        <v>24</v>
      </c>
      <c r="V115" s="62">
        <v>5931</v>
      </c>
      <c r="W115" s="23" t="s">
        <v>24</v>
      </c>
      <c r="X115" s="62">
        <v>5499</v>
      </c>
      <c r="Y115" s="23" t="s">
        <v>24</v>
      </c>
      <c r="Z115" s="67">
        <v>5778</v>
      </c>
      <c r="AA115" s="43" t="s">
        <v>24</v>
      </c>
      <c r="AB115" s="36">
        <f>D115+F115+H115+J115+L115+N115+P115+R115+T115+V115+X115+Z115</f>
        <v>62625</v>
      </c>
      <c r="AC115" s="26"/>
      <c r="AD115" s="27"/>
    </row>
    <row r="116" spans="1:30" ht="27.75" customHeight="1" thickBot="1" thickTop="1">
      <c r="A116" s="101"/>
      <c r="B116" s="103"/>
      <c r="C116" s="17" t="s">
        <v>19</v>
      </c>
      <c r="D116" s="69">
        <f>D115-Z89</f>
        <v>-762</v>
      </c>
      <c r="E116" s="28">
        <f>D116/Z89</f>
        <v>-0.1162826186479475</v>
      </c>
      <c r="F116" s="69">
        <f>F115-D115</f>
        <v>-868</v>
      </c>
      <c r="G116" s="28">
        <f>F116/D115</f>
        <v>-0.14988775686409947</v>
      </c>
      <c r="H116" s="69">
        <f>H115-F115</f>
        <v>437</v>
      </c>
      <c r="I116" s="28">
        <f>H116/F115</f>
        <v>0.08876701198456226</v>
      </c>
      <c r="J116" s="69">
        <f>J115-H115</f>
        <v>-1242</v>
      </c>
      <c r="K116" s="28">
        <f>J116/H115</f>
        <v>-0.23171641791044775</v>
      </c>
      <c r="L116" s="69">
        <f>L115-J115</f>
        <v>78</v>
      </c>
      <c r="M116" s="28">
        <f>L116/J115</f>
        <v>0.01894123360854784</v>
      </c>
      <c r="N116" s="60">
        <f>N115-L115</f>
        <v>486</v>
      </c>
      <c r="O116" s="39">
        <f>N116/L115</f>
        <v>0.11582459485224023</v>
      </c>
      <c r="P116" s="60">
        <f>P115-N115</f>
        <v>1092</v>
      </c>
      <c r="Q116" s="39">
        <f>P116/N115</f>
        <v>0.23323366082870567</v>
      </c>
      <c r="R116" s="60">
        <f>R115-P115</f>
        <v>-832</v>
      </c>
      <c r="S116" s="39">
        <f>R116/P115</f>
        <v>-0.14409421544856252</v>
      </c>
      <c r="T116" s="60">
        <f>T115-R115</f>
        <v>689</v>
      </c>
      <c r="U116" s="39">
        <f>T116/R115</f>
        <v>0.13941723998381222</v>
      </c>
      <c r="V116" s="60">
        <f>V115-T115</f>
        <v>300</v>
      </c>
      <c r="W116" s="39">
        <f>V116/T115</f>
        <v>0.05327650506126798</v>
      </c>
      <c r="X116" s="60">
        <f>X115-V115</f>
        <v>-432</v>
      </c>
      <c r="Y116" s="39">
        <f>X116/V115</f>
        <v>-0.07283763277693475</v>
      </c>
      <c r="Z116" s="66">
        <f>Z115-X115</f>
        <v>279</v>
      </c>
      <c r="AA116" s="48">
        <f>Z116/X115</f>
        <v>0.05073649754500818</v>
      </c>
      <c r="AB116" s="91">
        <f>V115+X115+Z115</f>
        <v>17208</v>
      </c>
      <c r="AC116" s="42"/>
      <c r="AD116" s="71"/>
    </row>
    <row r="117" spans="1:30" ht="27.75" customHeight="1" thickBot="1" thickTop="1">
      <c r="A117" s="101"/>
      <c r="B117" s="104"/>
      <c r="C117" s="18" t="s">
        <v>20</v>
      </c>
      <c r="D117" s="61">
        <f>D115-D89</f>
        <v>-491</v>
      </c>
      <c r="E117" s="29">
        <f>D117/D89</f>
        <v>-0.07815982171283031</v>
      </c>
      <c r="F117" s="61">
        <f>F115-F89</f>
        <v>-688</v>
      </c>
      <c r="G117" s="29">
        <f>F117/F89</f>
        <v>-0.12261628943147389</v>
      </c>
      <c r="H117" s="61">
        <f>H115-H89</f>
        <v>-1140</v>
      </c>
      <c r="I117" s="29">
        <f>H117/H89</f>
        <v>-0.1753846153846154</v>
      </c>
      <c r="J117" s="61">
        <f>J115-J89</f>
        <v>-678</v>
      </c>
      <c r="K117" s="29">
        <f>J117/J89</f>
        <v>-0.1413678065054212</v>
      </c>
      <c r="L117" s="61">
        <f>L115-L89</f>
        <v>-178</v>
      </c>
      <c r="M117" s="29">
        <f>L117/L89</f>
        <v>-0.04069501600365798</v>
      </c>
      <c r="N117" s="61">
        <f>N115-N89</f>
        <v>138</v>
      </c>
      <c r="O117" s="29">
        <f>N117/N89</f>
        <v>0.030369718309859156</v>
      </c>
      <c r="P117" s="61">
        <f>P115-P89</f>
        <v>389</v>
      </c>
      <c r="Q117" s="29">
        <f>P117/P89</f>
        <v>0.07223769730733519</v>
      </c>
      <c r="R117" s="61">
        <f>R115-R89</f>
        <v>69</v>
      </c>
      <c r="S117" s="29">
        <f>R117/R89</f>
        <v>0.014159655243176687</v>
      </c>
      <c r="T117" s="61">
        <f>T115-T89</f>
        <v>-825</v>
      </c>
      <c r="U117" s="29">
        <f>T117/T89</f>
        <v>-0.12778810408921934</v>
      </c>
      <c r="V117" s="61">
        <f>V115-V89</f>
        <v>377</v>
      </c>
      <c r="W117" s="29">
        <f>V117/V89</f>
        <v>0.06787900612171407</v>
      </c>
      <c r="X117" s="61">
        <f>X115-X89</f>
        <v>-272</v>
      </c>
      <c r="Y117" s="29">
        <f>X117/X89</f>
        <v>-0.047132212788078325</v>
      </c>
      <c r="Z117" s="66">
        <f>Z115-Z89</f>
        <v>-775</v>
      </c>
      <c r="AA117" s="48">
        <f>Z117/Z89</f>
        <v>-0.11826644285060278</v>
      </c>
      <c r="AB117" s="37"/>
      <c r="AC117" s="70"/>
      <c r="AD117" s="41"/>
    </row>
    <row r="118" spans="1:30" ht="27.75" customHeight="1" thickBot="1" thickTop="1">
      <c r="A118" s="101" t="s">
        <v>9</v>
      </c>
      <c r="B118" s="102" t="s">
        <v>16</v>
      </c>
      <c r="C118" s="20"/>
      <c r="D118" s="63">
        <v>1671</v>
      </c>
      <c r="E118" s="23" t="s">
        <v>24</v>
      </c>
      <c r="F118" s="63">
        <v>1499</v>
      </c>
      <c r="G118" s="23" t="s">
        <v>24</v>
      </c>
      <c r="H118" s="63">
        <v>2604</v>
      </c>
      <c r="I118" s="23" t="s">
        <v>24</v>
      </c>
      <c r="J118" s="63">
        <v>2963</v>
      </c>
      <c r="K118" s="23" t="s">
        <v>24</v>
      </c>
      <c r="L118" s="63">
        <v>3359</v>
      </c>
      <c r="M118" s="23" t="s">
        <v>24</v>
      </c>
      <c r="N118" s="63">
        <v>2598</v>
      </c>
      <c r="O118" s="23" t="s">
        <v>24</v>
      </c>
      <c r="P118" s="63">
        <v>2212</v>
      </c>
      <c r="Q118" s="23" t="s">
        <v>24</v>
      </c>
      <c r="R118" s="63">
        <v>2117</v>
      </c>
      <c r="S118" s="23" t="s">
        <v>24</v>
      </c>
      <c r="T118" s="63">
        <v>2380</v>
      </c>
      <c r="U118" s="23" t="s">
        <v>24</v>
      </c>
      <c r="V118" s="63">
        <v>2659</v>
      </c>
      <c r="W118" s="23" t="s">
        <v>24</v>
      </c>
      <c r="X118" s="63">
        <v>1792</v>
      </c>
      <c r="Y118" s="23" t="s">
        <v>24</v>
      </c>
      <c r="Z118" s="68">
        <v>1848</v>
      </c>
      <c r="AA118" s="43" t="s">
        <v>24</v>
      </c>
      <c r="AB118" s="36">
        <f>D118+F118+H118+J118+L118+N118+P118+R118+T118+V118+X118+Z118</f>
        <v>27702</v>
      </c>
      <c r="AC118" s="26"/>
      <c r="AD118" s="27"/>
    </row>
    <row r="119" spans="1:30" ht="27.75" customHeight="1" thickBot="1" thickTop="1">
      <c r="A119" s="101"/>
      <c r="B119" s="103"/>
      <c r="C119" s="21" t="s">
        <v>19</v>
      </c>
      <c r="D119" s="69">
        <f>D118-Z92</f>
        <v>-153</v>
      </c>
      <c r="E119" s="28">
        <f>D119/Z92</f>
        <v>-0.08388157894736842</v>
      </c>
      <c r="F119" s="69">
        <f>F118-D118</f>
        <v>-172</v>
      </c>
      <c r="G119" s="28">
        <f>F119/D118</f>
        <v>-0.10293237582286056</v>
      </c>
      <c r="H119" s="69">
        <f>H118-F118</f>
        <v>1105</v>
      </c>
      <c r="I119" s="28">
        <f>H119/F118</f>
        <v>0.7371581054036024</v>
      </c>
      <c r="J119" s="69">
        <f>J118-H118</f>
        <v>359</v>
      </c>
      <c r="K119" s="28">
        <f>J119/H118</f>
        <v>0.13786482334869432</v>
      </c>
      <c r="L119" s="69">
        <f>L118-J118</f>
        <v>396</v>
      </c>
      <c r="M119" s="28">
        <f>L119/J118</f>
        <v>0.13364832939588256</v>
      </c>
      <c r="N119" s="60">
        <f>N118-L118</f>
        <v>-761</v>
      </c>
      <c r="O119" s="39">
        <f>N119/L118</f>
        <v>-0.22655552247692765</v>
      </c>
      <c r="P119" s="60">
        <f>P118-N118</f>
        <v>-386</v>
      </c>
      <c r="Q119" s="39">
        <f>P119/N118</f>
        <v>-0.14857582755966128</v>
      </c>
      <c r="R119" s="60">
        <f>R118-P118</f>
        <v>-95</v>
      </c>
      <c r="S119" s="39">
        <f>R119/P118</f>
        <v>-0.04294755877034358</v>
      </c>
      <c r="T119" s="60">
        <f>T118-R118</f>
        <v>263</v>
      </c>
      <c r="U119" s="39">
        <f>T119/R118</f>
        <v>0.12423240434577232</v>
      </c>
      <c r="V119" s="60">
        <f>V118-T118</f>
        <v>279</v>
      </c>
      <c r="W119" s="39">
        <f>V119/T118</f>
        <v>0.11722689075630252</v>
      </c>
      <c r="X119" s="60">
        <f>X118-V118</f>
        <v>-867</v>
      </c>
      <c r="Y119" s="39">
        <f>X119/V118</f>
        <v>-0.3260624294847687</v>
      </c>
      <c r="Z119" s="66">
        <f>Z118-X118</f>
        <v>56</v>
      </c>
      <c r="AA119" s="48">
        <f>Z119/X118</f>
        <v>0.03125</v>
      </c>
      <c r="AB119" s="91">
        <f>V118+X118+Z118</f>
        <v>6299</v>
      </c>
      <c r="AC119" s="42"/>
      <c r="AD119" s="71"/>
    </row>
    <row r="120" spans="1:30" ht="27.75" customHeight="1" thickBot="1" thickTop="1">
      <c r="A120" s="101"/>
      <c r="B120" s="104"/>
      <c r="C120" s="18" t="s">
        <v>20</v>
      </c>
      <c r="D120" s="61">
        <f>D118-D92</f>
        <v>242</v>
      </c>
      <c r="E120" s="29">
        <f>D120/D92</f>
        <v>0.16934919524142758</v>
      </c>
      <c r="F120" s="61">
        <f>F119-F92</f>
        <v>-1661</v>
      </c>
      <c r="G120" s="29">
        <f>F120/F92</f>
        <v>-1.1155137676292814</v>
      </c>
      <c r="H120" s="61">
        <f>H119-H92</f>
        <v>-736</v>
      </c>
      <c r="I120" s="29">
        <f>H120/H92</f>
        <v>-0.3997827267789245</v>
      </c>
      <c r="J120" s="61">
        <f>J119-J92</f>
        <v>-1624</v>
      </c>
      <c r="K120" s="29">
        <f>J120/J92</f>
        <v>-0.8189611699445285</v>
      </c>
      <c r="L120" s="61">
        <f>L119-L92</f>
        <v>-2375</v>
      </c>
      <c r="M120" s="29">
        <f>L120/L92</f>
        <v>-0.8570913027787802</v>
      </c>
      <c r="N120" s="61">
        <f>N119-N92</f>
        <v>-3061</v>
      </c>
      <c r="O120" s="29">
        <f>N120/N92</f>
        <v>-1.3308695652173914</v>
      </c>
      <c r="P120" s="61">
        <f>P119-P92</f>
        <v>-2563</v>
      </c>
      <c r="Q120" s="29">
        <f>P120/P92</f>
        <v>-1.1773082223242994</v>
      </c>
      <c r="R120" s="61">
        <f>R119-R92</f>
        <v>-1834</v>
      </c>
      <c r="S120" s="29">
        <f>R120/R92</f>
        <v>-1.0546290971822887</v>
      </c>
      <c r="T120" s="61">
        <f>T119-T92</f>
        <v>-2335</v>
      </c>
      <c r="U120" s="29">
        <f>T120/T92</f>
        <v>-0.8987682832948422</v>
      </c>
      <c r="V120" s="61">
        <f>V119-V92</f>
        <v>-2031</v>
      </c>
      <c r="W120" s="29">
        <f>V120/V92</f>
        <v>-0.8792207792207792</v>
      </c>
      <c r="X120" s="61">
        <f>X119-X92</f>
        <v>-2912</v>
      </c>
      <c r="Y120" s="29">
        <f>X120/X92</f>
        <v>-1.423960880195599</v>
      </c>
      <c r="Z120" s="66">
        <f>Z119-Z92</f>
        <v>-1768</v>
      </c>
      <c r="AA120" s="48">
        <f>Z120/Z92</f>
        <v>-0.9692982456140351</v>
      </c>
      <c r="AB120" s="37"/>
      <c r="AC120" s="42"/>
      <c r="AD120" s="41"/>
    </row>
    <row r="121" spans="1:30" ht="27.75" customHeight="1" thickBot="1" thickTop="1">
      <c r="A121" s="101" t="s">
        <v>10</v>
      </c>
      <c r="B121" s="102" t="s">
        <v>17</v>
      </c>
      <c r="C121" s="20"/>
      <c r="D121" s="63">
        <v>661</v>
      </c>
      <c r="E121" s="23" t="s">
        <v>24</v>
      </c>
      <c r="F121" s="63">
        <v>624</v>
      </c>
      <c r="G121" s="23" t="s">
        <v>24</v>
      </c>
      <c r="H121" s="63">
        <v>1149</v>
      </c>
      <c r="I121" s="23" t="s">
        <v>24</v>
      </c>
      <c r="J121" s="63">
        <v>971</v>
      </c>
      <c r="K121" s="23" t="s">
        <v>24</v>
      </c>
      <c r="L121" s="63">
        <v>821</v>
      </c>
      <c r="M121" s="23" t="s">
        <v>24</v>
      </c>
      <c r="N121" s="63">
        <v>434</v>
      </c>
      <c r="O121" s="23" t="s">
        <v>24</v>
      </c>
      <c r="P121" s="63">
        <v>546</v>
      </c>
      <c r="Q121" s="23" t="s">
        <v>24</v>
      </c>
      <c r="R121" s="63">
        <v>754</v>
      </c>
      <c r="S121" s="23" t="s">
        <v>24</v>
      </c>
      <c r="T121" s="63">
        <v>605</v>
      </c>
      <c r="U121" s="23" t="s">
        <v>24</v>
      </c>
      <c r="V121" s="63">
        <v>743</v>
      </c>
      <c r="W121" s="23" t="s">
        <v>24</v>
      </c>
      <c r="X121" s="63">
        <v>499</v>
      </c>
      <c r="Y121" s="23" t="s">
        <v>24</v>
      </c>
      <c r="Z121" s="68">
        <v>775</v>
      </c>
      <c r="AA121" s="43" t="s">
        <v>24</v>
      </c>
      <c r="AB121" s="36">
        <f>D121+F121+H121+J121+L121+N121+P121+R121+T121+V121+X121+Z121</f>
        <v>8582</v>
      </c>
      <c r="AC121" s="26"/>
      <c r="AD121" s="27"/>
    </row>
    <row r="122" spans="1:30" ht="27.75" customHeight="1" thickBot="1" thickTop="1">
      <c r="A122" s="101"/>
      <c r="B122" s="103"/>
      <c r="C122" s="21" t="s">
        <v>19</v>
      </c>
      <c r="D122" s="69">
        <f>D121-Z95</f>
        <v>-128</v>
      </c>
      <c r="E122" s="28">
        <f>D122/Z95</f>
        <v>-0.16223067173637515</v>
      </c>
      <c r="F122" s="69">
        <f>F121-D121</f>
        <v>-37</v>
      </c>
      <c r="G122" s="28">
        <f>F122/D121</f>
        <v>-0.05597579425113464</v>
      </c>
      <c r="H122" s="69">
        <f>H121-F121</f>
        <v>525</v>
      </c>
      <c r="I122" s="28">
        <f>H122/F121</f>
        <v>0.8413461538461539</v>
      </c>
      <c r="J122" s="69">
        <f>J121-H121</f>
        <v>-178</v>
      </c>
      <c r="K122" s="28">
        <f>J122/H121</f>
        <v>-0.15491731940818101</v>
      </c>
      <c r="L122" s="69">
        <f>L121-J121</f>
        <v>-150</v>
      </c>
      <c r="M122" s="28">
        <f>L122/J121</f>
        <v>-0.15447991761071062</v>
      </c>
      <c r="N122" s="60">
        <f>N121-L121</f>
        <v>-387</v>
      </c>
      <c r="O122" s="39">
        <f>N122/L121</f>
        <v>-0.4713763702801462</v>
      </c>
      <c r="P122" s="60">
        <f>P121-N121</f>
        <v>112</v>
      </c>
      <c r="Q122" s="39">
        <f>P122/N121</f>
        <v>0.25806451612903225</v>
      </c>
      <c r="R122" s="60">
        <f>R121-P121</f>
        <v>208</v>
      </c>
      <c r="S122" s="39">
        <f>R122/P121</f>
        <v>0.38095238095238093</v>
      </c>
      <c r="T122" s="60">
        <f>T121-R121</f>
        <v>-149</v>
      </c>
      <c r="U122" s="39">
        <f>T122/R121</f>
        <v>-0.1976127320954907</v>
      </c>
      <c r="V122" s="60">
        <f>V121-T121</f>
        <v>138</v>
      </c>
      <c r="W122" s="39">
        <f>V122/T121</f>
        <v>0.228099173553719</v>
      </c>
      <c r="X122" s="60">
        <f>X121-V121</f>
        <v>-244</v>
      </c>
      <c r="Y122" s="39">
        <f>X122/V121</f>
        <v>-0.3283983849259758</v>
      </c>
      <c r="Z122" s="66">
        <f>Z121-X121</f>
        <v>276</v>
      </c>
      <c r="AA122" s="48">
        <f>Z122/X121</f>
        <v>0.5531062124248497</v>
      </c>
      <c r="AB122" s="91">
        <f>V121+X121+Z121</f>
        <v>2017</v>
      </c>
      <c r="AC122" s="42"/>
      <c r="AD122" s="71"/>
    </row>
    <row r="123" spans="1:30" ht="27.75" customHeight="1" thickBot="1" thickTop="1">
      <c r="A123" s="101"/>
      <c r="B123" s="104"/>
      <c r="C123" s="18" t="s">
        <v>20</v>
      </c>
      <c r="D123" s="61">
        <f>D121-D95</f>
        <v>44</v>
      </c>
      <c r="E123" s="29">
        <f>D123/D95</f>
        <v>0.0713128038897893</v>
      </c>
      <c r="F123" s="61">
        <f>F121-F95</f>
        <v>-160</v>
      </c>
      <c r="G123" s="29">
        <f>F123/F95</f>
        <v>-0.20408163265306123</v>
      </c>
      <c r="H123" s="61">
        <f>H121-H95</f>
        <v>212</v>
      </c>
      <c r="I123" s="29">
        <f>H123/H95</f>
        <v>0.22625400213447172</v>
      </c>
      <c r="J123" s="61">
        <f>J121-J95</f>
        <v>276</v>
      </c>
      <c r="K123" s="29">
        <f>J123/J95</f>
        <v>0.3971223021582734</v>
      </c>
      <c r="L123" s="61">
        <f>L121-L95</f>
        <v>201</v>
      </c>
      <c r="M123" s="29">
        <f>L123/L95</f>
        <v>0.3241935483870968</v>
      </c>
      <c r="N123" s="61">
        <f>N121-N95</f>
        <v>-147</v>
      </c>
      <c r="O123" s="29">
        <f>N123/N95</f>
        <v>-0.25301204819277107</v>
      </c>
      <c r="P123" s="61">
        <f>P121-P95</f>
        <v>-234</v>
      </c>
      <c r="Q123" s="29">
        <f>P123/P95</f>
        <v>-0.3</v>
      </c>
      <c r="R123" s="61">
        <f>R121-R95</f>
        <v>-541</v>
      </c>
      <c r="S123" s="29">
        <f>R123/R95</f>
        <v>-0.41776061776061774</v>
      </c>
      <c r="T123" s="61">
        <f>T121-T95</f>
        <v>-262</v>
      </c>
      <c r="U123" s="29">
        <f>T123/T95</f>
        <v>-0.3021914648212226</v>
      </c>
      <c r="V123" s="61">
        <f>V121-V95</f>
        <v>-52</v>
      </c>
      <c r="W123" s="29">
        <f>V123/V95</f>
        <v>-0.06540880503144654</v>
      </c>
      <c r="X123" s="61">
        <f>X121-X95</f>
        <v>-164</v>
      </c>
      <c r="Y123" s="29">
        <f>X123/X95</f>
        <v>-0.2473604826546003</v>
      </c>
      <c r="Z123" s="66">
        <f>Z121-Z95</f>
        <v>-14</v>
      </c>
      <c r="AA123" s="48">
        <f>Z123/Z95</f>
        <v>-0.017743979721166033</v>
      </c>
      <c r="AB123" s="37"/>
      <c r="AC123" s="70"/>
      <c r="AD123" s="41"/>
    </row>
    <row r="124" spans="1:30" ht="27.75" customHeight="1" thickBot="1" thickTop="1">
      <c r="A124" s="101" t="s">
        <v>11</v>
      </c>
      <c r="B124" s="102" t="s">
        <v>15</v>
      </c>
      <c r="C124" s="20"/>
      <c r="D124" s="63">
        <v>3899</v>
      </c>
      <c r="E124" s="23" t="s">
        <v>24</v>
      </c>
      <c r="F124" s="63">
        <v>3178</v>
      </c>
      <c r="G124" s="23" t="s">
        <v>24</v>
      </c>
      <c r="H124" s="63">
        <v>3446</v>
      </c>
      <c r="I124" s="23" t="s">
        <v>24</v>
      </c>
      <c r="J124" s="63">
        <v>2664</v>
      </c>
      <c r="K124" s="23" t="s">
        <v>24</v>
      </c>
      <c r="L124" s="63">
        <v>2746</v>
      </c>
      <c r="M124" s="23" t="s">
        <v>24</v>
      </c>
      <c r="N124" s="63">
        <v>2775</v>
      </c>
      <c r="O124" s="23" t="s">
        <v>24</v>
      </c>
      <c r="P124" s="63">
        <v>3331</v>
      </c>
      <c r="Q124" s="23" t="s">
        <v>24</v>
      </c>
      <c r="R124" s="63">
        <v>2831</v>
      </c>
      <c r="S124" s="23" t="s">
        <v>24</v>
      </c>
      <c r="T124" s="63">
        <v>3000</v>
      </c>
      <c r="U124" s="23" t="s">
        <v>24</v>
      </c>
      <c r="V124" s="63">
        <v>3311</v>
      </c>
      <c r="W124" s="23" t="s">
        <v>24</v>
      </c>
      <c r="X124" s="63">
        <v>3323</v>
      </c>
      <c r="Y124" s="23" t="s">
        <v>24</v>
      </c>
      <c r="Z124" s="68">
        <v>3782</v>
      </c>
      <c r="AA124" s="43" t="s">
        <v>24</v>
      </c>
      <c r="AB124" s="36">
        <f>D124+F124+H124+J124+L124+N124+P124+R124+T124+V124+X124+Z124</f>
        <v>38286</v>
      </c>
      <c r="AC124" s="26"/>
      <c r="AD124" s="27"/>
    </row>
    <row r="125" spans="1:30" ht="27.75" customHeight="1" thickBot="1" thickTop="1">
      <c r="A125" s="101"/>
      <c r="B125" s="103"/>
      <c r="C125" s="21" t="s">
        <v>19</v>
      </c>
      <c r="D125" s="69">
        <f>D124-Z98</f>
        <v>-500</v>
      </c>
      <c r="E125" s="28">
        <f>D125/Z98</f>
        <v>-0.11366219595362582</v>
      </c>
      <c r="F125" s="69">
        <f>F124-D124</f>
        <v>-721</v>
      </c>
      <c r="G125" s="28">
        <f>F125/D124</f>
        <v>-0.18491921005385997</v>
      </c>
      <c r="H125" s="69">
        <f>H124-F124</f>
        <v>268</v>
      </c>
      <c r="I125" s="28">
        <f>H125/F124</f>
        <v>0.08432976714915041</v>
      </c>
      <c r="J125" s="69">
        <f>J124-H124</f>
        <v>-782</v>
      </c>
      <c r="K125" s="28">
        <f>J125/H124</f>
        <v>-0.2269297736506094</v>
      </c>
      <c r="L125" s="69">
        <f>L124-J124</f>
        <v>82</v>
      </c>
      <c r="M125" s="28">
        <f>L125/J124</f>
        <v>0.03078078078078078</v>
      </c>
      <c r="N125" s="60">
        <f>N124-L124</f>
        <v>29</v>
      </c>
      <c r="O125" s="39">
        <f>N125/L124</f>
        <v>0.01056081573197378</v>
      </c>
      <c r="P125" s="60">
        <f>P124-N124</f>
        <v>556</v>
      </c>
      <c r="Q125" s="39">
        <f>P125/N124</f>
        <v>0.20036036036036037</v>
      </c>
      <c r="R125" s="60">
        <f>R124-P124</f>
        <v>-500</v>
      </c>
      <c r="S125" s="39">
        <f>R125/P124</f>
        <v>-0.15010507355148603</v>
      </c>
      <c r="T125" s="60">
        <f>T124-R124</f>
        <v>169</v>
      </c>
      <c r="U125" s="39">
        <f>T125/R124</f>
        <v>0.05969622041681385</v>
      </c>
      <c r="V125" s="60">
        <f>V124-T124</f>
        <v>311</v>
      </c>
      <c r="W125" s="39">
        <f>V125/T124</f>
        <v>0.10366666666666667</v>
      </c>
      <c r="X125" s="60">
        <f>X124-V124</f>
        <v>12</v>
      </c>
      <c r="Y125" s="39">
        <f>X125/V124</f>
        <v>0.003624282694050136</v>
      </c>
      <c r="Z125" s="66">
        <f>Z124-X124</f>
        <v>459</v>
      </c>
      <c r="AA125" s="48">
        <f>Z125/X124</f>
        <v>0.13812819741197713</v>
      </c>
      <c r="AB125" s="91">
        <f>V124+X124+Z124</f>
        <v>10416</v>
      </c>
      <c r="AC125" s="12"/>
      <c r="AD125" s="71"/>
    </row>
    <row r="126" spans="1:29" ht="27.75" customHeight="1" thickBot="1" thickTop="1">
      <c r="A126" s="101"/>
      <c r="B126" s="104"/>
      <c r="C126" s="18" t="s">
        <v>20</v>
      </c>
      <c r="D126" s="61">
        <f>D124-D98</f>
        <v>309</v>
      </c>
      <c r="E126" s="29">
        <f>D126/D98</f>
        <v>0.08607242339832868</v>
      </c>
      <c r="F126" s="61">
        <f>F124-F98</f>
        <v>-450</v>
      </c>
      <c r="G126" s="29">
        <f>F126/F98</f>
        <v>-0.12403528114663727</v>
      </c>
      <c r="H126" s="61">
        <f>H124-H98</f>
        <v>-1060</v>
      </c>
      <c r="I126" s="29">
        <f>H126/H98</f>
        <v>-0.23524189968930315</v>
      </c>
      <c r="J126" s="61">
        <f>J124-J98</f>
        <v>-628</v>
      </c>
      <c r="K126" s="29">
        <f>J126/J98</f>
        <v>-0.19076549210206561</v>
      </c>
      <c r="L126" s="61">
        <f>L124-L98</f>
        <v>-171</v>
      </c>
      <c r="M126" s="29">
        <f>L126/L98</f>
        <v>-0.05862187178608159</v>
      </c>
      <c r="N126" s="61">
        <f>N124-N98</f>
        <v>78</v>
      </c>
      <c r="O126" s="29">
        <f>N126/N98</f>
        <v>0.028921023359288096</v>
      </c>
      <c r="P126" s="61">
        <f>P124-P98</f>
        <v>194</v>
      </c>
      <c r="Q126" s="29">
        <f>P126/P98</f>
        <v>0.06184252470513229</v>
      </c>
      <c r="R126" s="61">
        <f>R124-R98</f>
        <v>-109</v>
      </c>
      <c r="S126" s="29">
        <f>R126/R98</f>
        <v>-0.03707482993197279</v>
      </c>
      <c r="T126" s="61">
        <f>T124-T98</f>
        <v>-663</v>
      </c>
      <c r="U126" s="29">
        <f>T126/T98</f>
        <v>-0.180999180999181</v>
      </c>
      <c r="V126" s="61">
        <f>V124-V98</f>
        <v>98</v>
      </c>
      <c r="W126" s="29">
        <f>V126/V98</f>
        <v>0.030501089324618737</v>
      </c>
      <c r="X126" s="61">
        <f>X124-X98</f>
        <v>-131</v>
      </c>
      <c r="Y126" s="29">
        <f>X126/X98</f>
        <v>-0.03792704111175449</v>
      </c>
      <c r="Z126" s="66">
        <f>Z124-Z98</f>
        <v>-617</v>
      </c>
      <c r="AA126" s="48">
        <f>Z126/Z98</f>
        <v>-0.14025914980677426</v>
      </c>
      <c r="AB126" s="10"/>
      <c r="AC126" s="9"/>
    </row>
    <row r="127" spans="1:29" ht="27.75" customHeight="1" thickBot="1">
      <c r="A127" s="130" t="s">
        <v>12</v>
      </c>
      <c r="B127" s="114"/>
      <c r="C127" s="114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0"/>
      <c r="AC127" s="9"/>
    </row>
    <row r="128" spans="1:29" ht="27.75" customHeight="1" thickBot="1">
      <c r="A128" s="101" t="s">
        <v>13</v>
      </c>
      <c r="B128" s="102" t="s">
        <v>14</v>
      </c>
      <c r="C128" s="5"/>
      <c r="D128" s="63">
        <v>1916</v>
      </c>
      <c r="E128" s="23" t="s">
        <v>24</v>
      </c>
      <c r="F128" s="63">
        <v>2139</v>
      </c>
      <c r="G128" s="23" t="s">
        <v>24</v>
      </c>
      <c r="H128" s="63">
        <v>2254</v>
      </c>
      <c r="I128" s="23" t="s">
        <v>24</v>
      </c>
      <c r="J128" s="63">
        <v>1987</v>
      </c>
      <c r="K128" s="23" t="s">
        <v>24</v>
      </c>
      <c r="L128" s="63">
        <v>1847</v>
      </c>
      <c r="M128" s="23" t="s">
        <v>24</v>
      </c>
      <c r="N128" s="63">
        <v>1836</v>
      </c>
      <c r="O128" s="23" t="s">
        <v>24</v>
      </c>
      <c r="P128" s="63">
        <v>1619</v>
      </c>
      <c r="Q128" s="23" t="s">
        <v>24</v>
      </c>
      <c r="R128" s="63">
        <v>1745</v>
      </c>
      <c r="S128" s="23" t="s">
        <v>24</v>
      </c>
      <c r="T128" s="63">
        <v>1725</v>
      </c>
      <c r="U128" s="23" t="s">
        <v>24</v>
      </c>
      <c r="V128" s="63">
        <v>1559</v>
      </c>
      <c r="W128" s="23" t="s">
        <v>24</v>
      </c>
      <c r="X128" s="63">
        <v>1677</v>
      </c>
      <c r="Y128" s="23" t="s">
        <v>24</v>
      </c>
      <c r="Z128" s="75">
        <v>1743</v>
      </c>
      <c r="AA128" s="76" t="s">
        <v>24</v>
      </c>
      <c r="AB128" s="10"/>
      <c r="AC128" s="9"/>
    </row>
    <row r="129" spans="1:29" ht="27.75" customHeight="1" thickBot="1" thickTop="1">
      <c r="A129" s="101"/>
      <c r="B129" s="103"/>
      <c r="C129" s="21" t="s">
        <v>19</v>
      </c>
      <c r="D129" s="69">
        <f>D128-Z102</f>
        <v>-397</v>
      </c>
      <c r="E129" s="28">
        <f>D129/Z102</f>
        <v>-0.17163856463467358</v>
      </c>
      <c r="F129" s="69">
        <f>F128-D128</f>
        <v>223</v>
      </c>
      <c r="G129" s="28">
        <f>F129/D128</f>
        <v>0.11638830897703549</v>
      </c>
      <c r="H129" s="69">
        <f>H128-F128</f>
        <v>115</v>
      </c>
      <c r="I129" s="28">
        <f>H129/F128</f>
        <v>0.053763440860215055</v>
      </c>
      <c r="J129" s="69">
        <f>J128-H128</f>
        <v>-267</v>
      </c>
      <c r="K129" s="28">
        <f>J129/H128</f>
        <v>-0.11845607808340727</v>
      </c>
      <c r="L129" s="69">
        <f>L128-J128</f>
        <v>-140</v>
      </c>
      <c r="M129" s="28">
        <f>L129/J128</f>
        <v>-0.07045797684952189</v>
      </c>
      <c r="N129" s="60">
        <f>N128-L128</f>
        <v>-11</v>
      </c>
      <c r="O129" s="39">
        <f>N129/L128</f>
        <v>-0.005955603681645912</v>
      </c>
      <c r="P129" s="60">
        <f>P128-N128</f>
        <v>-217</v>
      </c>
      <c r="Q129" s="39">
        <f>P129/N128</f>
        <v>-0.11819172113289761</v>
      </c>
      <c r="R129" s="60">
        <f>R128-P128</f>
        <v>126</v>
      </c>
      <c r="S129" s="39">
        <f>R129/P128</f>
        <v>0.07782581840642372</v>
      </c>
      <c r="T129" s="60">
        <f>T128-R128</f>
        <v>-20</v>
      </c>
      <c r="U129" s="39">
        <f>T129/R128</f>
        <v>-0.011461318051575931</v>
      </c>
      <c r="V129" s="60">
        <f>V128-T128</f>
        <v>-166</v>
      </c>
      <c r="W129" s="39">
        <f>V129/T128</f>
        <v>-0.09623188405797102</v>
      </c>
      <c r="X129" s="60">
        <f>X128-V128</f>
        <v>118</v>
      </c>
      <c r="Y129" s="39">
        <f>X129/V128</f>
        <v>0.07568954457985888</v>
      </c>
      <c r="Z129" s="66">
        <f>Z128-X128</f>
        <v>66</v>
      </c>
      <c r="AA129" s="48">
        <f>Z129/X128</f>
        <v>0.03935599284436494</v>
      </c>
      <c r="AB129" s="10"/>
      <c r="AC129" s="9"/>
    </row>
    <row r="130" spans="1:29" ht="27.75" customHeight="1" thickBot="1" thickTop="1">
      <c r="A130" s="101"/>
      <c r="B130" s="104"/>
      <c r="C130" s="18" t="s">
        <v>20</v>
      </c>
      <c r="D130" s="61">
        <f>D128-D102</f>
        <v>-367</v>
      </c>
      <c r="E130" s="29">
        <f>D130/D102</f>
        <v>-0.16075339465615418</v>
      </c>
      <c r="F130" s="61">
        <f>F128-F102</f>
        <v>-402</v>
      </c>
      <c r="G130" s="29">
        <f>F130/F102</f>
        <v>-0.15820543093270367</v>
      </c>
      <c r="H130" s="61">
        <f>H128-H102</f>
        <v>-347</v>
      </c>
      <c r="I130" s="29">
        <f>H130/H102</f>
        <v>-0.13341022683583237</v>
      </c>
      <c r="J130" s="61">
        <f>J128-J102</f>
        <v>-654</v>
      </c>
      <c r="K130" s="29">
        <f>J130/J102</f>
        <v>-0.24763347216963272</v>
      </c>
      <c r="L130" s="61">
        <f>L128-L102</f>
        <v>-640</v>
      </c>
      <c r="M130" s="29">
        <f>L130/L102</f>
        <v>-0.25733815842380375</v>
      </c>
      <c r="N130" s="61">
        <f>N128-N102</f>
        <v>-579</v>
      </c>
      <c r="O130" s="29">
        <f>N130/N102</f>
        <v>-0.23975155279503105</v>
      </c>
      <c r="P130" s="61">
        <f>P128-P102</f>
        <v>-911</v>
      </c>
      <c r="Q130" s="29">
        <f>P130/P102</f>
        <v>-0.3600790513833992</v>
      </c>
      <c r="R130" s="61">
        <f>R128-R102</f>
        <v>-876</v>
      </c>
      <c r="S130" s="29">
        <f>R130/R102</f>
        <v>-0.33422357878672265</v>
      </c>
      <c r="T130" s="61">
        <f>T128-T102</f>
        <v>-753</v>
      </c>
      <c r="U130" s="29">
        <f>T130/T102</f>
        <v>-0.30387409200968524</v>
      </c>
      <c r="V130" s="61">
        <f>V128-V102</f>
        <v>-774</v>
      </c>
      <c r="W130" s="29">
        <f>V130/V102</f>
        <v>-0.3317616802400343</v>
      </c>
      <c r="X130" s="61">
        <f>X128-X102</f>
        <v>-629</v>
      </c>
      <c r="Y130" s="29">
        <f>X130/X102</f>
        <v>-0.2727666955767563</v>
      </c>
      <c r="Z130" s="66">
        <f>Z128-Z102</f>
        <v>-570</v>
      </c>
      <c r="AA130" s="48">
        <f>Z130/Z102</f>
        <v>-0.24643320363164722</v>
      </c>
      <c r="AB130" s="10"/>
      <c r="AC130" s="9"/>
    </row>
    <row r="131" ht="30" customHeight="1" thickBot="1"/>
    <row r="132" spans="1:30" ht="27" customHeight="1" thickBot="1" thickTop="1">
      <c r="A132" s="118" t="s">
        <v>51</v>
      </c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</row>
    <row r="133" spans="4:14" ht="14.25" thickBot="1" thickTop="1">
      <c r="D133" s="6"/>
      <c r="F133" s="6"/>
      <c r="H133" s="6"/>
      <c r="J133" s="6"/>
      <c r="L133" s="6"/>
      <c r="N133" s="6"/>
    </row>
    <row r="134" spans="1:30" ht="19.5" customHeight="1" thickBot="1">
      <c r="A134" s="101" t="s">
        <v>0</v>
      </c>
      <c r="B134" s="120" t="s">
        <v>1</v>
      </c>
      <c r="C134" s="132"/>
      <c r="D134" s="130" t="s">
        <v>50</v>
      </c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31"/>
      <c r="AB134" s="122" t="s">
        <v>21</v>
      </c>
      <c r="AC134" s="125" t="s">
        <v>22</v>
      </c>
      <c r="AD134" s="126"/>
    </row>
    <row r="135" spans="1:30" ht="24.75" customHeight="1" thickBot="1" thickTop="1">
      <c r="A135" s="101"/>
      <c r="B135" s="121"/>
      <c r="C135" s="101"/>
      <c r="D135" s="110" t="s">
        <v>4</v>
      </c>
      <c r="E135" s="111"/>
      <c r="F135" s="110" t="s">
        <v>5</v>
      </c>
      <c r="G135" s="111"/>
      <c r="H135" s="110" t="s">
        <v>25</v>
      </c>
      <c r="I135" s="111"/>
      <c r="J135" s="110" t="s">
        <v>26</v>
      </c>
      <c r="K135" s="111"/>
      <c r="L135" s="110" t="s">
        <v>27</v>
      </c>
      <c r="M135" s="111"/>
      <c r="N135" s="110" t="s">
        <v>28</v>
      </c>
      <c r="O135" s="111"/>
      <c r="P135" s="110" t="s">
        <v>29</v>
      </c>
      <c r="Q135" s="111"/>
      <c r="R135" s="110" t="s">
        <v>33</v>
      </c>
      <c r="S135" s="111"/>
      <c r="T135" s="110" t="s">
        <v>34</v>
      </c>
      <c r="U135" s="111"/>
      <c r="V135" s="110" t="s">
        <v>35</v>
      </c>
      <c r="W135" s="111"/>
      <c r="X135" s="110" t="s">
        <v>36</v>
      </c>
      <c r="Y135" s="111"/>
      <c r="Z135" s="112" t="s">
        <v>37</v>
      </c>
      <c r="AA135" s="113"/>
      <c r="AB135" s="123"/>
      <c r="AC135" s="127"/>
      <c r="AD135" s="128"/>
    </row>
    <row r="136" spans="1:30" ht="22.5" customHeight="1" thickBot="1" thickTop="1">
      <c r="A136" s="2"/>
      <c r="B136" s="1"/>
      <c r="C136" s="105" t="s">
        <v>32</v>
      </c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7"/>
      <c r="AB136" s="124"/>
      <c r="AC136" s="24" t="s">
        <v>23</v>
      </c>
      <c r="AD136" s="25" t="s">
        <v>24</v>
      </c>
    </row>
    <row r="137" spans="1:30" ht="13.5" thickBot="1">
      <c r="A137" s="3"/>
      <c r="B137" s="3"/>
      <c r="C137" s="3"/>
      <c r="D137" s="6"/>
      <c r="E137" s="3"/>
      <c r="F137" s="33"/>
      <c r="G137" s="4"/>
      <c r="H137" s="34"/>
      <c r="I137" s="16"/>
      <c r="J137" s="33"/>
      <c r="K137" s="4"/>
      <c r="L137" s="6"/>
      <c r="M137" s="3"/>
      <c r="N137" s="6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115"/>
      <c r="AC137" s="116"/>
      <c r="AD137" s="117"/>
    </row>
    <row r="138" spans="1:30" ht="27.75" customHeight="1" thickBot="1" thickTop="1">
      <c r="A138" s="101" t="s">
        <v>6</v>
      </c>
      <c r="B138" s="102" t="s">
        <v>7</v>
      </c>
      <c r="C138" s="7"/>
      <c r="D138" s="59">
        <v>155155</v>
      </c>
      <c r="E138" s="22" t="s">
        <v>24</v>
      </c>
      <c r="F138" s="59">
        <v>155672</v>
      </c>
      <c r="G138" s="22" t="s">
        <v>24</v>
      </c>
      <c r="H138" s="59">
        <v>154998</v>
      </c>
      <c r="I138" s="22" t="s">
        <v>24</v>
      </c>
      <c r="J138" s="59">
        <v>152295</v>
      </c>
      <c r="K138" s="22" t="s">
        <v>24</v>
      </c>
      <c r="L138" s="59">
        <v>151372</v>
      </c>
      <c r="M138" s="22" t="s">
        <v>24</v>
      </c>
      <c r="N138" s="59">
        <v>150601</v>
      </c>
      <c r="O138" s="22" t="s">
        <v>24</v>
      </c>
      <c r="P138" s="59">
        <v>150091</v>
      </c>
      <c r="Q138" s="22" t="s">
        <v>24</v>
      </c>
      <c r="R138" s="59">
        <v>149307</v>
      </c>
      <c r="S138" s="22" t="s">
        <v>24</v>
      </c>
      <c r="T138" s="59">
        <v>149293</v>
      </c>
      <c r="U138" s="22" t="s">
        <v>24</v>
      </c>
      <c r="V138" s="59">
        <v>148917</v>
      </c>
      <c r="W138" s="22" t="s">
        <v>24</v>
      </c>
      <c r="X138" s="59">
        <v>148496</v>
      </c>
      <c r="Y138" s="22" t="s">
        <v>24</v>
      </c>
      <c r="Z138" s="65">
        <v>149284</v>
      </c>
      <c r="AA138" s="43" t="s">
        <v>24</v>
      </c>
      <c r="AB138" s="108"/>
      <c r="AC138" s="129"/>
      <c r="AD138" s="51"/>
    </row>
    <row r="139" spans="1:29" ht="27.75" customHeight="1" thickBot="1" thickTop="1">
      <c r="A139" s="101"/>
      <c r="B139" s="103"/>
      <c r="C139" s="17" t="s">
        <v>19</v>
      </c>
      <c r="D139" s="69">
        <f>D138-Z112</f>
        <v>1697</v>
      </c>
      <c r="E139" s="28">
        <f>D139/Z112</f>
        <v>0.011058400344068084</v>
      </c>
      <c r="F139" s="69">
        <f>F138-D138</f>
        <v>517</v>
      </c>
      <c r="G139" s="28">
        <f>F139/D138</f>
        <v>0.0033321517192484934</v>
      </c>
      <c r="H139" s="69">
        <f>H138-F138</f>
        <v>-674</v>
      </c>
      <c r="I139" s="28">
        <f>H139/F138</f>
        <v>-0.00432961611593607</v>
      </c>
      <c r="J139" s="69">
        <f>J138-H138</f>
        <v>-2703</v>
      </c>
      <c r="K139" s="28">
        <f>J139/H138</f>
        <v>-0.017438934695931562</v>
      </c>
      <c r="L139" s="69">
        <f>L138-J138</f>
        <v>-923</v>
      </c>
      <c r="M139" s="28">
        <f>L139/J138</f>
        <v>-0.006060606060606061</v>
      </c>
      <c r="N139" s="60">
        <f>N138-L138</f>
        <v>-771</v>
      </c>
      <c r="O139" s="39">
        <f>N139/L138</f>
        <v>-0.005093412255899374</v>
      </c>
      <c r="P139" s="60">
        <f>P138-N138</f>
        <v>-510</v>
      </c>
      <c r="Q139" s="39">
        <f>P139/N138</f>
        <v>-0.003386431697000684</v>
      </c>
      <c r="R139" s="60">
        <f>R138-P138</f>
        <v>-784</v>
      </c>
      <c r="S139" s="39">
        <f>R139/P138</f>
        <v>-0.0052234977447015475</v>
      </c>
      <c r="T139" s="60">
        <f>T138-R138</f>
        <v>-14</v>
      </c>
      <c r="U139" s="39">
        <f>T139/R138</f>
        <v>-9.376653472375709E-05</v>
      </c>
      <c r="V139" s="60">
        <f>V138-T138</f>
        <v>-376</v>
      </c>
      <c r="W139" s="39">
        <f>V139/T138</f>
        <v>-0.002518537372817212</v>
      </c>
      <c r="X139" s="60">
        <f>X138-V138</f>
        <v>-421</v>
      </c>
      <c r="Y139" s="39">
        <f>X139/V138</f>
        <v>-0.0028270781710617323</v>
      </c>
      <c r="Z139" s="66">
        <f>Z138-X138</f>
        <v>788</v>
      </c>
      <c r="AA139" s="48">
        <f>Z139/X138</f>
        <v>0.005306540243508242</v>
      </c>
      <c r="AB139" s="65">
        <f>(D138+F138+H138+J138+L138+N138+P138+R138+T138+V138+X138+Z138)/12</f>
        <v>151290.08333333334</v>
      </c>
      <c r="AC139" s="9"/>
    </row>
    <row r="140" spans="1:29" ht="27.75" customHeight="1" thickBot="1" thickTop="1">
      <c r="A140" s="101"/>
      <c r="B140" s="104"/>
      <c r="C140" s="18" t="s">
        <v>20</v>
      </c>
      <c r="D140" s="61">
        <f>D138-D112</f>
        <v>305</v>
      </c>
      <c r="E140" s="29">
        <f>D140/D112</f>
        <v>0.0019696480464966096</v>
      </c>
      <c r="F140" s="61">
        <f>F138-F112</f>
        <v>-115</v>
      </c>
      <c r="G140" s="29">
        <f>F140/F112</f>
        <v>-0.0007381873968944777</v>
      </c>
      <c r="H140" s="61">
        <f>H138-H112</f>
        <v>-892</v>
      </c>
      <c r="I140" s="29">
        <f>H140/H112</f>
        <v>-0.005721983449868497</v>
      </c>
      <c r="J140" s="61">
        <f>J138-J112</f>
        <v>-2184</v>
      </c>
      <c r="K140" s="29">
        <f>J140/J112</f>
        <v>-0.014137843978793235</v>
      </c>
      <c r="L140" s="61">
        <f>L138-L112</f>
        <v>-977</v>
      </c>
      <c r="M140" s="29">
        <f>L140/L112</f>
        <v>-0.006412907206479859</v>
      </c>
      <c r="N140" s="61">
        <f>N138-N112</f>
        <v>-995</v>
      </c>
      <c r="O140" s="29">
        <f>N140/N112</f>
        <v>-0.006563497717617879</v>
      </c>
      <c r="P140" s="61">
        <f>P138-P112</f>
        <v>-1803</v>
      </c>
      <c r="Q140" s="29">
        <f>P140/P112</f>
        <v>-0.01187011995207184</v>
      </c>
      <c r="R140" s="61">
        <f>R138-R112</f>
        <v>-2603</v>
      </c>
      <c r="S140" s="29">
        <f>R140/R112</f>
        <v>-0.01713514581001909</v>
      </c>
      <c r="T140" s="61">
        <f>T138-T112</f>
        <v>-2679</v>
      </c>
      <c r="U140" s="29">
        <f>T140/T112</f>
        <v>-0.017628247308714762</v>
      </c>
      <c r="V140" s="61">
        <f>V138-V112</f>
        <v>-3021</v>
      </c>
      <c r="W140" s="29">
        <f>V140/V112</f>
        <v>-0.01988311021600916</v>
      </c>
      <c r="X140" s="61">
        <f>X138-X112</f>
        <v>-4084</v>
      </c>
      <c r="Y140" s="29">
        <f>X140/X112</f>
        <v>-0.026766286538209463</v>
      </c>
      <c r="Z140" s="66">
        <f>Z138-Z112</f>
        <v>-4174</v>
      </c>
      <c r="AA140" s="48">
        <f>Z140/Z112</f>
        <v>-0.027199624652999518</v>
      </c>
      <c r="AB140" s="10"/>
      <c r="AC140" s="40"/>
    </row>
    <row r="141" spans="1:30" ht="27.75" customHeight="1" thickBot="1" thickTop="1">
      <c r="A141" s="101" t="s">
        <v>8</v>
      </c>
      <c r="B141" s="102" t="s">
        <v>18</v>
      </c>
      <c r="C141" s="19"/>
      <c r="D141" s="62">
        <v>5999</v>
      </c>
      <c r="E141" s="23" t="s">
        <v>24</v>
      </c>
      <c r="F141" s="62">
        <v>5184</v>
      </c>
      <c r="G141" s="23" t="s">
        <v>24</v>
      </c>
      <c r="H141" s="62">
        <v>5279</v>
      </c>
      <c r="I141" s="23" t="s">
        <v>24</v>
      </c>
      <c r="J141" s="62">
        <v>4873</v>
      </c>
      <c r="K141" s="23" t="s">
        <v>24</v>
      </c>
      <c r="L141" s="62">
        <v>4677</v>
      </c>
      <c r="M141" s="23" t="s">
        <v>24</v>
      </c>
      <c r="N141" s="62">
        <v>5006</v>
      </c>
      <c r="O141" s="23" t="s">
        <v>24</v>
      </c>
      <c r="P141" s="62">
        <v>6300</v>
      </c>
      <c r="Q141" s="23" t="s">
        <v>24</v>
      </c>
      <c r="R141" s="62">
        <v>5073</v>
      </c>
      <c r="S141" s="23" t="s">
        <v>24</v>
      </c>
      <c r="T141" s="62">
        <v>5997</v>
      </c>
      <c r="U141" s="23" t="s">
        <v>24</v>
      </c>
      <c r="V141" s="62">
        <v>5934</v>
      </c>
      <c r="W141" s="23" t="s">
        <v>24</v>
      </c>
      <c r="X141" s="62">
        <v>5287</v>
      </c>
      <c r="Y141" s="23" t="s">
        <v>24</v>
      </c>
      <c r="Z141" s="67">
        <v>6146</v>
      </c>
      <c r="AA141" s="43" t="s">
        <v>24</v>
      </c>
      <c r="AB141" s="36">
        <f>D141+F141+H141+J141+L141+N141+P141+R141+T141+V141+X141+Z141</f>
        <v>65755</v>
      </c>
      <c r="AC141" s="26"/>
      <c r="AD141" s="27"/>
    </row>
    <row r="142" spans="1:30" ht="27.75" customHeight="1" thickBot="1" thickTop="1">
      <c r="A142" s="101"/>
      <c r="B142" s="103"/>
      <c r="C142" s="17" t="s">
        <v>19</v>
      </c>
      <c r="D142" s="69">
        <f>D141-Z115</f>
        <v>221</v>
      </c>
      <c r="E142" s="28">
        <f>D142/Z115</f>
        <v>0.03824852890273451</v>
      </c>
      <c r="F142" s="69">
        <f>F141-D141</f>
        <v>-815</v>
      </c>
      <c r="G142" s="28">
        <f>F142/D141</f>
        <v>-0.13585597599599933</v>
      </c>
      <c r="H142" s="69">
        <f>H141-F141</f>
        <v>95</v>
      </c>
      <c r="I142" s="28">
        <f>H142/F141</f>
        <v>0.01832561728395062</v>
      </c>
      <c r="J142" s="69">
        <f>J141-H141</f>
        <v>-406</v>
      </c>
      <c r="K142" s="28">
        <f>J142/H141</f>
        <v>-0.07690850539874976</v>
      </c>
      <c r="L142" s="69">
        <f>L141-J141</f>
        <v>-196</v>
      </c>
      <c r="M142" s="28">
        <f>L142/J141</f>
        <v>-0.04022162938641494</v>
      </c>
      <c r="N142" s="60">
        <f>N141-L141</f>
        <v>329</v>
      </c>
      <c r="O142" s="39">
        <f>N142/L141</f>
        <v>0.07034423775924738</v>
      </c>
      <c r="P142" s="60">
        <f>P141-N141</f>
        <v>1294</v>
      </c>
      <c r="Q142" s="39">
        <f>P142/N141</f>
        <v>0.25848981222532963</v>
      </c>
      <c r="R142" s="60">
        <f>R141-P141</f>
        <v>-1227</v>
      </c>
      <c r="S142" s="39">
        <f>R142/P141</f>
        <v>-0.19476190476190477</v>
      </c>
      <c r="T142" s="60">
        <f>T141-R141</f>
        <v>924</v>
      </c>
      <c r="U142" s="39">
        <f>T142/R141</f>
        <v>0.18214074512123005</v>
      </c>
      <c r="V142" s="60">
        <f>V141-T141</f>
        <v>-63</v>
      </c>
      <c r="W142" s="39">
        <f>V142/T141</f>
        <v>-0.010505252626313157</v>
      </c>
      <c r="X142" s="60">
        <f>X141-V141</f>
        <v>-647</v>
      </c>
      <c r="Y142" s="39">
        <f>X142/V141</f>
        <v>-0.10903269295584765</v>
      </c>
      <c r="Z142" s="66">
        <f>Z141-X141</f>
        <v>859</v>
      </c>
      <c r="AA142" s="48">
        <f>Z142/X141</f>
        <v>0.16247399281255911</v>
      </c>
      <c r="AB142" s="91">
        <f>AB141-D141-F141-H141-J141-L141-N141-P141-R141-T141-V141</f>
        <v>11433</v>
      </c>
      <c r="AC142" s="42"/>
      <c r="AD142" s="71"/>
    </row>
    <row r="143" spans="1:30" ht="27.75" customHeight="1" thickBot="1" thickTop="1">
      <c r="A143" s="101"/>
      <c r="B143" s="104"/>
      <c r="C143" s="18" t="s">
        <v>20</v>
      </c>
      <c r="D143" s="61">
        <f>D141-D115</f>
        <v>208</v>
      </c>
      <c r="E143" s="29">
        <f>D143/D115</f>
        <v>0.0359178034881713</v>
      </c>
      <c r="F143" s="61">
        <f>F141-F115</f>
        <v>261</v>
      </c>
      <c r="G143" s="29">
        <f>F143/F115</f>
        <v>0.05301645338208409</v>
      </c>
      <c r="H143" s="61">
        <f>H141-H115</f>
        <v>-81</v>
      </c>
      <c r="I143" s="29">
        <f>H143/H115</f>
        <v>-0.015111940298507463</v>
      </c>
      <c r="J143" s="61">
        <f>J141-J115</f>
        <v>755</v>
      </c>
      <c r="K143" s="29">
        <f>J143/J115</f>
        <v>0.18334142787761049</v>
      </c>
      <c r="L143" s="61">
        <f>L141-L115</f>
        <v>481</v>
      </c>
      <c r="M143" s="29">
        <f>L143/L115</f>
        <v>0.11463298379408961</v>
      </c>
      <c r="N143" s="61">
        <f>N141-N115</f>
        <v>324</v>
      </c>
      <c r="O143" s="29">
        <f>N143/N115</f>
        <v>0.06920119607005554</v>
      </c>
      <c r="P143" s="61">
        <f>P141-P115</f>
        <v>526</v>
      </c>
      <c r="Q143" s="29">
        <f>P143/P115</f>
        <v>0.0910980256321441</v>
      </c>
      <c r="R143" s="61">
        <f>R141-R115</f>
        <v>131</v>
      </c>
      <c r="S143" s="29">
        <f>R143/R115</f>
        <v>0.02650748684743019</v>
      </c>
      <c r="T143" s="61">
        <f>T141-T115</f>
        <v>366</v>
      </c>
      <c r="U143" s="29">
        <f>T143/T115</f>
        <v>0.06499733617474694</v>
      </c>
      <c r="V143" s="61">
        <f>V141-V115</f>
        <v>3</v>
      </c>
      <c r="W143" s="29">
        <f>V143/V115</f>
        <v>0.0005058168942842691</v>
      </c>
      <c r="X143" s="61">
        <f>X141-X115</f>
        <v>-212</v>
      </c>
      <c r="Y143" s="29">
        <f>X143/X115</f>
        <v>-0.03855246408437898</v>
      </c>
      <c r="Z143" s="66">
        <f>Z141-Z115</f>
        <v>368</v>
      </c>
      <c r="AA143" s="48">
        <f>Z143/Z115</f>
        <v>0.06368985808238145</v>
      </c>
      <c r="AB143" s="37"/>
      <c r="AC143" s="70"/>
      <c r="AD143" s="41"/>
    </row>
    <row r="144" spans="1:30" ht="27.75" customHeight="1" thickBot="1" thickTop="1">
      <c r="A144" s="101" t="s">
        <v>9</v>
      </c>
      <c r="B144" s="102" t="s">
        <v>16</v>
      </c>
      <c r="C144" s="20"/>
      <c r="D144" s="63">
        <v>1396</v>
      </c>
      <c r="E144" s="23" t="s">
        <v>24</v>
      </c>
      <c r="F144" s="63">
        <v>2070</v>
      </c>
      <c r="G144" s="23" t="s">
        <v>24</v>
      </c>
      <c r="H144" s="63">
        <v>2390</v>
      </c>
      <c r="I144" s="23" t="s">
        <v>24</v>
      </c>
      <c r="J144" s="63">
        <v>2916</v>
      </c>
      <c r="K144" s="23" t="s">
        <v>24</v>
      </c>
      <c r="L144" s="63">
        <v>2199</v>
      </c>
      <c r="M144" s="23" t="s">
        <v>24</v>
      </c>
      <c r="N144" s="63">
        <v>2310</v>
      </c>
      <c r="O144" s="23" t="s">
        <v>24</v>
      </c>
      <c r="P144" s="63">
        <v>2701</v>
      </c>
      <c r="Q144" s="23" t="s">
        <v>24</v>
      </c>
      <c r="R144" s="63">
        <v>2073</v>
      </c>
      <c r="S144" s="23" t="s">
        <v>24</v>
      </c>
      <c r="T144" s="63">
        <v>2733</v>
      </c>
      <c r="U144" s="23" t="s">
        <v>24</v>
      </c>
      <c r="V144" s="63">
        <v>2513</v>
      </c>
      <c r="W144" s="23" t="s">
        <v>24</v>
      </c>
      <c r="X144" s="63">
        <v>2486</v>
      </c>
      <c r="Y144" s="23" t="s">
        <v>24</v>
      </c>
      <c r="Z144" s="68">
        <v>2209</v>
      </c>
      <c r="AA144" s="43" t="s">
        <v>24</v>
      </c>
      <c r="AB144" s="36">
        <f>D144+F144+H144+J144+L144+N144+P144+R144+T144+V144+X144+Z144</f>
        <v>27996</v>
      </c>
      <c r="AC144" s="26"/>
      <c r="AD144" s="27"/>
    </row>
    <row r="145" spans="1:30" ht="27.75" customHeight="1" thickBot="1" thickTop="1">
      <c r="A145" s="101"/>
      <c r="B145" s="103"/>
      <c r="C145" s="21" t="s">
        <v>19</v>
      </c>
      <c r="D145" s="69">
        <f>D144-Z118</f>
        <v>-452</v>
      </c>
      <c r="E145" s="28">
        <f>D145/Z118</f>
        <v>-0.24458874458874458</v>
      </c>
      <c r="F145" s="69">
        <f>F144-D144</f>
        <v>674</v>
      </c>
      <c r="G145" s="28">
        <f>F145/D144</f>
        <v>0.4828080229226361</v>
      </c>
      <c r="H145" s="69">
        <f>H144-F144</f>
        <v>320</v>
      </c>
      <c r="I145" s="28">
        <f>H145/F144</f>
        <v>0.15458937198067632</v>
      </c>
      <c r="J145" s="69">
        <f>J144-H144</f>
        <v>526</v>
      </c>
      <c r="K145" s="28">
        <f>J145/H144</f>
        <v>0.2200836820083682</v>
      </c>
      <c r="L145" s="69">
        <f>L144-J144</f>
        <v>-717</v>
      </c>
      <c r="M145" s="28">
        <f>L145/J144</f>
        <v>-0.24588477366255143</v>
      </c>
      <c r="N145" s="60">
        <f>N144-L144</f>
        <v>111</v>
      </c>
      <c r="O145" s="39">
        <f>N145/L144</f>
        <v>0.0504774897680764</v>
      </c>
      <c r="P145" s="60">
        <f>P144-N144</f>
        <v>391</v>
      </c>
      <c r="Q145" s="39">
        <f>P145/N144</f>
        <v>0.16926406926406926</v>
      </c>
      <c r="R145" s="60">
        <f>R144-P144</f>
        <v>-628</v>
      </c>
      <c r="S145" s="39">
        <f>R145/P144</f>
        <v>-0.23250647908182154</v>
      </c>
      <c r="T145" s="60">
        <f>T144-R144</f>
        <v>660</v>
      </c>
      <c r="U145" s="39">
        <f>T145/R144</f>
        <v>0.3183791606367583</v>
      </c>
      <c r="V145" s="60">
        <f>V144-T144</f>
        <v>-220</v>
      </c>
      <c r="W145" s="39">
        <f>V145/T144</f>
        <v>-0.08049762166117819</v>
      </c>
      <c r="X145" s="60">
        <f>X144-V144</f>
        <v>-27</v>
      </c>
      <c r="Y145" s="39">
        <f>X145/V144</f>
        <v>-0.010744130521289296</v>
      </c>
      <c r="Z145" s="66">
        <f>Z144-X144</f>
        <v>-277</v>
      </c>
      <c r="AA145" s="48">
        <f>Z145/X144</f>
        <v>-0.11142397425583267</v>
      </c>
      <c r="AB145" s="91">
        <f>AB144-D144-F144-H144-J144-L144-N144-P144-R144-T144-V144</f>
        <v>4695</v>
      </c>
      <c r="AC145" s="42"/>
      <c r="AD145" s="71"/>
    </row>
    <row r="146" spans="1:30" ht="27.75" customHeight="1" thickBot="1" thickTop="1">
      <c r="A146" s="101"/>
      <c r="B146" s="104"/>
      <c r="C146" s="18" t="s">
        <v>20</v>
      </c>
      <c r="D146" s="61">
        <f>D144-D118</f>
        <v>-275</v>
      </c>
      <c r="E146" s="29">
        <f>D146/D118</f>
        <v>-0.16457211250748055</v>
      </c>
      <c r="F146" s="61">
        <f>F145-F118</f>
        <v>-825</v>
      </c>
      <c r="G146" s="29">
        <f>F146/F118</f>
        <v>-0.5503669112741828</v>
      </c>
      <c r="H146" s="61">
        <f>H145-H118</f>
        <v>-2284</v>
      </c>
      <c r="I146" s="29">
        <f>H146/H118</f>
        <v>-0.8771121351766513</v>
      </c>
      <c r="J146" s="61">
        <f>J145-J118</f>
        <v>-2437</v>
      </c>
      <c r="K146" s="29">
        <f>J146/J118</f>
        <v>-0.8224772190347621</v>
      </c>
      <c r="L146" s="61">
        <f>L145-L118</f>
        <v>-4076</v>
      </c>
      <c r="M146" s="29">
        <f>L146/L118</f>
        <v>-1.2134563858291159</v>
      </c>
      <c r="N146" s="61">
        <f>N145-N118</f>
        <v>-2487</v>
      </c>
      <c r="O146" s="29">
        <f>N146/N118</f>
        <v>-0.9572748267898383</v>
      </c>
      <c r="P146" s="61">
        <f>P145-P118</f>
        <v>-1821</v>
      </c>
      <c r="Q146" s="29">
        <f>P146/P118</f>
        <v>-0.8232368896925859</v>
      </c>
      <c r="R146" s="61">
        <f>R145-R118</f>
        <v>-2745</v>
      </c>
      <c r="S146" s="29">
        <f>R146/R118</f>
        <v>-1.2966461974492205</v>
      </c>
      <c r="T146" s="61">
        <f>T145-T118</f>
        <v>-1720</v>
      </c>
      <c r="U146" s="29">
        <f>T146/T118</f>
        <v>-0.7226890756302521</v>
      </c>
      <c r="V146" s="61">
        <f>V145-V118</f>
        <v>-2879</v>
      </c>
      <c r="W146" s="29">
        <f>V146/V118</f>
        <v>-1.082737871380218</v>
      </c>
      <c r="X146" s="61">
        <f>X145-X118</f>
        <v>-1819</v>
      </c>
      <c r="Y146" s="29">
        <f>X146/X118</f>
        <v>-1.0150669642857142</v>
      </c>
      <c r="Z146" s="66">
        <f>Z145-Z118</f>
        <v>-2125</v>
      </c>
      <c r="AA146" s="48">
        <f>Z146/Z118</f>
        <v>-1.149891774891775</v>
      </c>
      <c r="AB146" s="37"/>
      <c r="AC146" s="42"/>
      <c r="AD146" s="41"/>
    </row>
    <row r="147" spans="1:30" ht="27.75" customHeight="1" thickBot="1" thickTop="1">
      <c r="A147" s="101" t="s">
        <v>10</v>
      </c>
      <c r="B147" s="102" t="s">
        <v>17</v>
      </c>
      <c r="C147" s="20"/>
      <c r="D147" s="63">
        <v>572</v>
      </c>
      <c r="E147" s="23" t="s">
        <v>24</v>
      </c>
      <c r="F147" s="63">
        <v>575</v>
      </c>
      <c r="G147" s="23" t="s">
        <v>24</v>
      </c>
      <c r="H147" s="63">
        <v>807</v>
      </c>
      <c r="I147" s="23" t="s">
        <v>24</v>
      </c>
      <c r="J147" s="63">
        <v>826</v>
      </c>
      <c r="K147" s="23" t="s">
        <v>24</v>
      </c>
      <c r="L147" s="63">
        <v>671</v>
      </c>
      <c r="M147" s="23" t="s">
        <v>24</v>
      </c>
      <c r="N147" s="63">
        <v>834</v>
      </c>
      <c r="O147" s="23" t="s">
        <v>24</v>
      </c>
      <c r="P147" s="63">
        <v>900</v>
      </c>
      <c r="Q147" s="23" t="s">
        <v>24</v>
      </c>
      <c r="R147" s="63">
        <v>1316</v>
      </c>
      <c r="S147" s="23" t="s">
        <v>24</v>
      </c>
      <c r="T147" s="63">
        <v>1054</v>
      </c>
      <c r="U147" s="23" t="s">
        <v>24</v>
      </c>
      <c r="V147" s="63">
        <v>826</v>
      </c>
      <c r="W147" s="23" t="s">
        <v>24</v>
      </c>
      <c r="X147" s="63">
        <v>1205</v>
      </c>
      <c r="Y147" s="23" t="s">
        <v>24</v>
      </c>
      <c r="Z147" s="68">
        <v>1091</v>
      </c>
      <c r="AA147" s="43" t="s">
        <v>24</v>
      </c>
      <c r="AB147" s="36">
        <f>D147+F147+H147+J147+L147+N147+P147+R147+T147+V147+X147+Z147</f>
        <v>10677</v>
      </c>
      <c r="AC147" s="26"/>
      <c r="AD147" s="27"/>
    </row>
    <row r="148" spans="1:30" ht="27.75" customHeight="1" thickBot="1" thickTop="1">
      <c r="A148" s="101"/>
      <c r="B148" s="103"/>
      <c r="C148" s="21" t="s">
        <v>19</v>
      </c>
      <c r="D148" s="69">
        <f>D147-Z121</f>
        <v>-203</v>
      </c>
      <c r="E148" s="28">
        <f>D148/Z121</f>
        <v>-0.26193548387096777</v>
      </c>
      <c r="F148" s="69">
        <f>F147-D147</f>
        <v>3</v>
      </c>
      <c r="G148" s="28">
        <f>F148/D147</f>
        <v>0.005244755244755245</v>
      </c>
      <c r="H148" s="69">
        <f>H147-F147</f>
        <v>232</v>
      </c>
      <c r="I148" s="28">
        <f>H148/F147</f>
        <v>0.40347826086956523</v>
      </c>
      <c r="J148" s="69">
        <f>J147-H147</f>
        <v>19</v>
      </c>
      <c r="K148" s="28">
        <f>J148/H147</f>
        <v>0.023543990086741014</v>
      </c>
      <c r="L148" s="69">
        <f>L147-J147</f>
        <v>-155</v>
      </c>
      <c r="M148" s="28">
        <f>L148/J147</f>
        <v>-0.18765133171912832</v>
      </c>
      <c r="N148" s="60">
        <f>N147-L147</f>
        <v>163</v>
      </c>
      <c r="O148" s="39">
        <f>N148/L147</f>
        <v>0.2429210134128167</v>
      </c>
      <c r="P148" s="60">
        <f>P147-N147</f>
        <v>66</v>
      </c>
      <c r="Q148" s="39">
        <f>P148/N147</f>
        <v>0.07913669064748201</v>
      </c>
      <c r="R148" s="60">
        <f>R147-P147</f>
        <v>416</v>
      </c>
      <c r="S148" s="39">
        <f>R148/P147</f>
        <v>0.4622222222222222</v>
      </c>
      <c r="T148" s="60">
        <f>T147-R147</f>
        <v>-262</v>
      </c>
      <c r="U148" s="39">
        <f>T148/R147</f>
        <v>-0.19908814589665655</v>
      </c>
      <c r="V148" s="60">
        <f>V147-T147</f>
        <v>-228</v>
      </c>
      <c r="W148" s="39">
        <f>V148/T147</f>
        <v>-0.21631878557874762</v>
      </c>
      <c r="X148" s="60">
        <f>X147-V147</f>
        <v>379</v>
      </c>
      <c r="Y148" s="39">
        <f>X148/V147</f>
        <v>0.45883777239709445</v>
      </c>
      <c r="Z148" s="66">
        <f>Z147-X147</f>
        <v>-114</v>
      </c>
      <c r="AA148" s="48">
        <f>Z148/X147</f>
        <v>-0.0946058091286307</v>
      </c>
      <c r="AB148" s="91">
        <f>AB147-D147-F147-H147-J147-L147-N147-P147-R147-T147-V147</f>
        <v>2296</v>
      </c>
      <c r="AC148" s="42"/>
      <c r="AD148" s="71"/>
    </row>
    <row r="149" spans="1:30" ht="27.75" customHeight="1" thickBot="1" thickTop="1">
      <c r="A149" s="101"/>
      <c r="B149" s="104"/>
      <c r="C149" s="18" t="s">
        <v>20</v>
      </c>
      <c r="D149" s="61">
        <f>D147-D121</f>
        <v>-89</v>
      </c>
      <c r="E149" s="29">
        <f>D149/D121</f>
        <v>-0.1346444780635401</v>
      </c>
      <c r="F149" s="61">
        <f>F147-F121</f>
        <v>-49</v>
      </c>
      <c r="G149" s="29">
        <f>F149/F121</f>
        <v>-0.07852564102564102</v>
      </c>
      <c r="H149" s="61">
        <f>H147-H121</f>
        <v>-342</v>
      </c>
      <c r="I149" s="29">
        <f>H149/H121</f>
        <v>-0.29765013054830286</v>
      </c>
      <c r="J149" s="61">
        <f>J147-J121</f>
        <v>-145</v>
      </c>
      <c r="K149" s="29">
        <f>J149/J121</f>
        <v>-0.14933058702368693</v>
      </c>
      <c r="L149" s="61">
        <f>L147-L121</f>
        <v>-150</v>
      </c>
      <c r="M149" s="29">
        <f>L149/L121</f>
        <v>-0.18270401948842874</v>
      </c>
      <c r="N149" s="61">
        <f>N147-N121</f>
        <v>400</v>
      </c>
      <c r="O149" s="29">
        <f>N149/N121</f>
        <v>0.9216589861751152</v>
      </c>
      <c r="P149" s="61">
        <f>P147-P121</f>
        <v>354</v>
      </c>
      <c r="Q149" s="29">
        <f>P149/P121</f>
        <v>0.6483516483516484</v>
      </c>
      <c r="R149" s="61">
        <f>R147-R121</f>
        <v>562</v>
      </c>
      <c r="S149" s="29">
        <f>R149/R121</f>
        <v>0.7453580901856764</v>
      </c>
      <c r="T149" s="61">
        <f>T147-T121</f>
        <v>449</v>
      </c>
      <c r="U149" s="29">
        <f>T149/T121</f>
        <v>0.7421487603305785</v>
      </c>
      <c r="V149" s="61">
        <f>V147-V121</f>
        <v>83</v>
      </c>
      <c r="W149" s="29">
        <f>V149/V121</f>
        <v>0.1117092866756393</v>
      </c>
      <c r="X149" s="61">
        <f>X147-X121</f>
        <v>706</v>
      </c>
      <c r="Y149" s="29">
        <f>X149/X121</f>
        <v>1.4148296593186374</v>
      </c>
      <c r="Z149" s="66">
        <f>Z147-Z121</f>
        <v>316</v>
      </c>
      <c r="AA149" s="48">
        <f>Z149/Z121</f>
        <v>0.40774193548387094</v>
      </c>
      <c r="AB149" s="37"/>
      <c r="AC149" s="70"/>
      <c r="AD149" s="41"/>
    </row>
    <row r="150" spans="1:30" ht="27.75" customHeight="1" thickBot="1" thickTop="1">
      <c r="A150" s="101" t="s">
        <v>11</v>
      </c>
      <c r="B150" s="102" t="s">
        <v>15</v>
      </c>
      <c r="C150" s="20"/>
      <c r="D150" s="63">
        <v>4143</v>
      </c>
      <c r="E150" s="23" t="s">
        <v>24</v>
      </c>
      <c r="F150" s="63">
        <v>3220</v>
      </c>
      <c r="G150" s="23" t="s">
        <v>24</v>
      </c>
      <c r="H150" s="63">
        <v>3499</v>
      </c>
      <c r="I150" s="23" t="s">
        <v>24</v>
      </c>
      <c r="J150" s="63">
        <v>3273</v>
      </c>
      <c r="K150" s="23" t="s">
        <v>24</v>
      </c>
      <c r="L150" s="63">
        <v>3257</v>
      </c>
      <c r="M150" s="23" t="s">
        <v>24</v>
      </c>
      <c r="N150" s="63">
        <v>2900</v>
      </c>
      <c r="O150" s="23" t="s">
        <v>24</v>
      </c>
      <c r="P150" s="63">
        <v>3539</v>
      </c>
      <c r="Q150" s="23" t="s">
        <v>24</v>
      </c>
      <c r="R150" s="63">
        <v>2901</v>
      </c>
      <c r="S150" s="23" t="s">
        <v>24</v>
      </c>
      <c r="T150" s="63">
        <v>3320</v>
      </c>
      <c r="U150" s="23" t="s">
        <v>24</v>
      </c>
      <c r="V150" s="63">
        <v>3442</v>
      </c>
      <c r="W150" s="23" t="s">
        <v>24</v>
      </c>
      <c r="X150" s="63">
        <v>3216</v>
      </c>
      <c r="Y150" s="23" t="s">
        <v>24</v>
      </c>
      <c r="Z150" s="68">
        <v>3991</v>
      </c>
      <c r="AA150" s="43" t="s">
        <v>24</v>
      </c>
      <c r="AB150" s="36">
        <f>D150+F150+H150+J150+L150+N150+P150+R150+T150+V150+X150+Z150</f>
        <v>40701</v>
      </c>
      <c r="AC150" s="26"/>
      <c r="AD150" s="27"/>
    </row>
    <row r="151" spans="1:30" ht="27.75" customHeight="1" thickBot="1" thickTop="1">
      <c r="A151" s="101"/>
      <c r="B151" s="103"/>
      <c r="C151" s="21" t="s">
        <v>19</v>
      </c>
      <c r="D151" s="69">
        <f>D150-Z124</f>
        <v>361</v>
      </c>
      <c r="E151" s="28">
        <f>D151/Z124</f>
        <v>0.09545214172395558</v>
      </c>
      <c r="F151" s="69">
        <f>F150-D150</f>
        <v>-923</v>
      </c>
      <c r="G151" s="28">
        <f>F151/D150</f>
        <v>-0.22278542119237268</v>
      </c>
      <c r="H151" s="69">
        <f>H150-F150</f>
        <v>279</v>
      </c>
      <c r="I151" s="28">
        <f>H151/F150</f>
        <v>0.08664596273291926</v>
      </c>
      <c r="J151" s="69">
        <f>J150-H150</f>
        <v>-226</v>
      </c>
      <c r="K151" s="28">
        <f>J151/H150</f>
        <v>-0.0645898828236639</v>
      </c>
      <c r="L151" s="69">
        <f>L150-J150</f>
        <v>-16</v>
      </c>
      <c r="M151" s="28">
        <f>L151/J150</f>
        <v>-0.00488848151542927</v>
      </c>
      <c r="N151" s="60">
        <f>N150-L150</f>
        <v>-357</v>
      </c>
      <c r="O151" s="39">
        <f>N151/L150</f>
        <v>-0.10961007061713234</v>
      </c>
      <c r="P151" s="60">
        <f>P150-N150</f>
        <v>639</v>
      </c>
      <c r="Q151" s="39">
        <f>P151/N150</f>
        <v>0.2203448275862069</v>
      </c>
      <c r="R151" s="60">
        <f>R150-P150</f>
        <v>-638</v>
      </c>
      <c r="S151" s="39">
        <f>R151/P150</f>
        <v>-0.18027691438259397</v>
      </c>
      <c r="T151" s="60">
        <f>T150-R150</f>
        <v>419</v>
      </c>
      <c r="U151" s="39">
        <f>T151/R150</f>
        <v>0.14443295415374008</v>
      </c>
      <c r="V151" s="60">
        <f>V150-T150</f>
        <v>122</v>
      </c>
      <c r="W151" s="39">
        <f>V151/T150</f>
        <v>0.03674698795180723</v>
      </c>
      <c r="X151" s="60">
        <f>X150-V150</f>
        <v>-226</v>
      </c>
      <c r="Y151" s="39">
        <f>X151/V150</f>
        <v>-0.06565950029052876</v>
      </c>
      <c r="Z151" s="66">
        <f>Z150-X150</f>
        <v>775</v>
      </c>
      <c r="AA151" s="48">
        <f>Z151/X150</f>
        <v>0.24098258706467662</v>
      </c>
      <c r="AB151" s="91">
        <f>AB150-D150-F150-H150-J150-L150-N150-P150-R150-T150-V150</f>
        <v>7207</v>
      </c>
      <c r="AC151" s="12"/>
      <c r="AD151" s="71"/>
    </row>
    <row r="152" spans="1:29" ht="27.75" customHeight="1" thickBot="1" thickTop="1">
      <c r="A152" s="101"/>
      <c r="B152" s="104"/>
      <c r="C152" s="18" t="s">
        <v>20</v>
      </c>
      <c r="D152" s="61">
        <f>D150-D124</f>
        <v>244</v>
      </c>
      <c r="E152" s="29">
        <f>D152/D124</f>
        <v>0.0625801487560913</v>
      </c>
      <c r="F152" s="61">
        <f>F150-F124</f>
        <v>42</v>
      </c>
      <c r="G152" s="29">
        <f>F152/F124</f>
        <v>0.013215859030837005</v>
      </c>
      <c r="H152" s="61">
        <f>H150-H124</f>
        <v>53</v>
      </c>
      <c r="I152" s="29">
        <f>H152/H124</f>
        <v>0.015380150899593732</v>
      </c>
      <c r="J152" s="61">
        <f>J150-J124</f>
        <v>609</v>
      </c>
      <c r="K152" s="29">
        <f>J152/J124</f>
        <v>0.2286036036036036</v>
      </c>
      <c r="L152" s="61">
        <f>L150-L124</f>
        <v>511</v>
      </c>
      <c r="M152" s="29">
        <f>L152/L124</f>
        <v>0.18608885651857246</v>
      </c>
      <c r="N152" s="61">
        <f>N150-N124</f>
        <v>125</v>
      </c>
      <c r="O152" s="29">
        <f>N152/N124</f>
        <v>0.04504504504504504</v>
      </c>
      <c r="P152" s="61">
        <f>P150-P124</f>
        <v>208</v>
      </c>
      <c r="Q152" s="29">
        <f>P152/P124</f>
        <v>0.06244371059741819</v>
      </c>
      <c r="R152" s="61">
        <f>R150-R124</f>
        <v>70</v>
      </c>
      <c r="S152" s="29">
        <f>R152/R124</f>
        <v>0.02472624514305899</v>
      </c>
      <c r="T152" s="61">
        <f>T150-T124</f>
        <v>320</v>
      </c>
      <c r="U152" s="29">
        <f>T152/T124</f>
        <v>0.10666666666666667</v>
      </c>
      <c r="V152" s="61">
        <f>V150-V124</f>
        <v>131</v>
      </c>
      <c r="W152" s="29">
        <f>V152/V124</f>
        <v>0.03956508607671398</v>
      </c>
      <c r="X152" s="61">
        <f>X150-X124</f>
        <v>-107</v>
      </c>
      <c r="Y152" s="29">
        <f>X152/X124</f>
        <v>-0.03219981944026482</v>
      </c>
      <c r="Z152" s="66">
        <f>Z150-Z124</f>
        <v>209</v>
      </c>
      <c r="AA152" s="48">
        <f>Z152/Z124</f>
        <v>0.05526176626123744</v>
      </c>
      <c r="AB152" s="10"/>
      <c r="AC152" s="9"/>
    </row>
    <row r="153" spans="1:29" ht="27.75" customHeight="1" thickBot="1">
      <c r="A153" s="130" t="s">
        <v>12</v>
      </c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0"/>
      <c r="AC153" s="9"/>
    </row>
    <row r="154" spans="1:29" ht="27.75" customHeight="1" thickBot="1">
      <c r="A154" s="101" t="s">
        <v>13</v>
      </c>
      <c r="B154" s="102" t="s">
        <v>14</v>
      </c>
      <c r="C154" s="5"/>
      <c r="D154" s="63">
        <v>1764</v>
      </c>
      <c r="E154" s="23" t="s">
        <v>24</v>
      </c>
      <c r="F154" s="63">
        <v>1953</v>
      </c>
      <c r="G154" s="23" t="s">
        <v>24</v>
      </c>
      <c r="H154" s="63">
        <v>2548</v>
      </c>
      <c r="I154" s="23" t="s">
        <v>24</v>
      </c>
      <c r="J154" s="63">
        <v>2864</v>
      </c>
      <c r="K154" s="23" t="s">
        <v>24</v>
      </c>
      <c r="L154" s="63">
        <v>2944</v>
      </c>
      <c r="M154" s="23" t="s">
        <v>24</v>
      </c>
      <c r="N154" s="63">
        <v>3105</v>
      </c>
      <c r="O154" s="23" t="s">
        <v>24</v>
      </c>
      <c r="P154" s="63">
        <v>2818</v>
      </c>
      <c r="Q154" s="23" t="s">
        <v>24</v>
      </c>
      <c r="R154" s="63">
        <v>2953</v>
      </c>
      <c r="S154" s="23" t="s">
        <v>24</v>
      </c>
      <c r="T154" s="63">
        <v>2660</v>
      </c>
      <c r="U154" s="23" t="s">
        <v>24</v>
      </c>
      <c r="V154" s="63">
        <v>2715</v>
      </c>
      <c r="W154" s="23" t="s">
        <v>24</v>
      </c>
      <c r="X154" s="63">
        <v>2941</v>
      </c>
      <c r="Y154" s="23" t="s">
        <v>24</v>
      </c>
      <c r="Z154" s="75">
        <v>2579</v>
      </c>
      <c r="AA154" s="76" t="s">
        <v>24</v>
      </c>
      <c r="AB154" s="10"/>
      <c r="AC154" s="9"/>
    </row>
    <row r="155" spans="1:29" ht="27.75" customHeight="1" thickBot="1" thickTop="1">
      <c r="A155" s="101"/>
      <c r="B155" s="103"/>
      <c r="C155" s="21" t="s">
        <v>19</v>
      </c>
      <c r="D155" s="69">
        <f>D154-Z128</f>
        <v>21</v>
      </c>
      <c r="E155" s="28">
        <f>D155/Z128</f>
        <v>0.012048192771084338</v>
      </c>
      <c r="F155" s="69">
        <f>F154-D154</f>
        <v>189</v>
      </c>
      <c r="G155" s="28">
        <f>F155/D154</f>
        <v>0.10714285714285714</v>
      </c>
      <c r="H155" s="69">
        <f>H154-F154</f>
        <v>595</v>
      </c>
      <c r="I155" s="28">
        <f>H155/F154</f>
        <v>0.3046594982078853</v>
      </c>
      <c r="J155" s="69">
        <f>J154-H154</f>
        <v>316</v>
      </c>
      <c r="K155" s="28">
        <f>J155/H154</f>
        <v>0.12401883830455258</v>
      </c>
      <c r="L155" s="69">
        <f>L154-J154</f>
        <v>80</v>
      </c>
      <c r="M155" s="28">
        <f>L155/J154</f>
        <v>0.027932960893854747</v>
      </c>
      <c r="N155" s="60">
        <f>N154-L154</f>
        <v>161</v>
      </c>
      <c r="O155" s="39">
        <f>N155/L154</f>
        <v>0.0546875</v>
      </c>
      <c r="P155" s="60">
        <f>P154-N154</f>
        <v>-287</v>
      </c>
      <c r="Q155" s="39">
        <f>P155/N154</f>
        <v>-0.09243156199677939</v>
      </c>
      <c r="R155" s="60">
        <f>R154-P154</f>
        <v>135</v>
      </c>
      <c r="S155" s="39">
        <f>R155/P154</f>
        <v>0.047906316536550746</v>
      </c>
      <c r="T155" s="60">
        <f>T154-R154</f>
        <v>-293</v>
      </c>
      <c r="U155" s="39">
        <f>T155/R154</f>
        <v>-0.09922113105316627</v>
      </c>
      <c r="V155" s="60">
        <f>V154-T154</f>
        <v>55</v>
      </c>
      <c r="W155" s="39">
        <f>V155/T154</f>
        <v>0.020676691729323307</v>
      </c>
      <c r="X155" s="60">
        <f>X154-V154</f>
        <v>226</v>
      </c>
      <c r="Y155" s="39">
        <f>X155/V154</f>
        <v>0.08324125230202578</v>
      </c>
      <c r="Z155" s="66">
        <f>Z154-X154</f>
        <v>-362</v>
      </c>
      <c r="AA155" s="48">
        <f>Z155/X154</f>
        <v>-0.12308738524311459</v>
      </c>
      <c r="AB155" s="10"/>
      <c r="AC155" s="9"/>
    </row>
    <row r="156" spans="1:29" ht="27.75" customHeight="1" thickBot="1" thickTop="1">
      <c r="A156" s="101"/>
      <c r="B156" s="104"/>
      <c r="C156" s="18" t="s">
        <v>20</v>
      </c>
      <c r="D156" s="61">
        <f>D154-D128</f>
        <v>-152</v>
      </c>
      <c r="E156" s="29">
        <f>D156/D128</f>
        <v>-0.07933194154488518</v>
      </c>
      <c r="F156" s="61">
        <f>F154-F128</f>
        <v>-186</v>
      </c>
      <c r="G156" s="29">
        <f>F156/F128</f>
        <v>-0.08695652173913043</v>
      </c>
      <c r="H156" s="61">
        <f>H154-H128</f>
        <v>294</v>
      </c>
      <c r="I156" s="29">
        <f>H156/H128</f>
        <v>0.13043478260869565</v>
      </c>
      <c r="J156" s="61">
        <f>J154-J128</f>
        <v>877</v>
      </c>
      <c r="K156" s="29">
        <f>J156/J128</f>
        <v>0.4413688978359336</v>
      </c>
      <c r="L156" s="61">
        <f>L154-L128</f>
        <v>1097</v>
      </c>
      <c r="M156" s="29">
        <f>L156/L128</f>
        <v>0.5939361126150514</v>
      </c>
      <c r="N156" s="61">
        <f>N154-N128</f>
        <v>1269</v>
      </c>
      <c r="O156" s="29">
        <f>N156/N128</f>
        <v>0.6911764705882353</v>
      </c>
      <c r="P156" s="61">
        <f>P154-P128</f>
        <v>1199</v>
      </c>
      <c r="Q156" s="29">
        <f>P156/P128</f>
        <v>0.7405806053119209</v>
      </c>
      <c r="R156" s="61">
        <f>R154-R128</f>
        <v>1208</v>
      </c>
      <c r="S156" s="29">
        <f>R156/R128</f>
        <v>0.6922636103151862</v>
      </c>
      <c r="T156" s="61">
        <f>T154-T128</f>
        <v>935</v>
      </c>
      <c r="U156" s="29">
        <f>T156/T128</f>
        <v>0.5420289855072464</v>
      </c>
      <c r="V156" s="61">
        <f>V154-V128</f>
        <v>1156</v>
      </c>
      <c r="W156" s="29">
        <f>V156/V128</f>
        <v>0.7415009621552278</v>
      </c>
      <c r="X156" s="61">
        <f>X154-X128</f>
        <v>1264</v>
      </c>
      <c r="Y156" s="29">
        <f>X156/X128</f>
        <v>0.753726893261777</v>
      </c>
      <c r="Z156" s="66">
        <f>Z154-Z128</f>
        <v>836</v>
      </c>
      <c r="AA156" s="48">
        <f>Z156/Z128</f>
        <v>0.47963281698221455</v>
      </c>
      <c r="AB156" s="10"/>
      <c r="AC156" s="9"/>
    </row>
    <row r="157" ht="13.5" thickBot="1"/>
    <row r="158" spans="1:30" ht="33" customHeight="1" thickBot="1" thickTop="1">
      <c r="A158" s="118" t="s">
        <v>53</v>
      </c>
      <c r="B158" s="118"/>
      <c r="C158" s="118"/>
      <c r="D158" s="118"/>
      <c r="E158" s="118"/>
      <c r="F158" s="118"/>
      <c r="G158" s="118"/>
      <c r="H158" s="118"/>
      <c r="I158" s="118"/>
      <c r="J158" s="118"/>
      <c r="K158" s="118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</row>
    <row r="159" spans="4:14" ht="14.25" thickBot="1" thickTop="1">
      <c r="D159" s="6"/>
      <c r="F159" s="6"/>
      <c r="H159" s="6"/>
      <c r="J159" s="6"/>
      <c r="L159" s="6"/>
      <c r="N159" s="6"/>
    </row>
    <row r="160" spans="1:30" ht="19.5" customHeight="1" thickBot="1">
      <c r="A160" s="101" t="s">
        <v>0</v>
      </c>
      <c r="B160" s="120" t="s">
        <v>1</v>
      </c>
      <c r="C160" s="132"/>
      <c r="D160" s="130" t="s">
        <v>52</v>
      </c>
      <c r="E160" s="114"/>
      <c r="F160" s="114"/>
      <c r="G160" s="114"/>
      <c r="H160" s="114"/>
      <c r="I160" s="114"/>
      <c r="J160" s="114"/>
      <c r="K160" s="114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31"/>
      <c r="AB160" s="122" t="s">
        <v>21</v>
      </c>
      <c r="AC160" s="125" t="s">
        <v>22</v>
      </c>
      <c r="AD160" s="126"/>
    </row>
    <row r="161" spans="1:30" ht="20.25" customHeight="1" thickBot="1" thickTop="1">
      <c r="A161" s="101"/>
      <c r="B161" s="121"/>
      <c r="C161" s="101"/>
      <c r="D161" s="110" t="s">
        <v>4</v>
      </c>
      <c r="E161" s="111"/>
      <c r="F161" s="110" t="s">
        <v>5</v>
      </c>
      <c r="G161" s="111"/>
      <c r="H161" s="110" t="s">
        <v>25</v>
      </c>
      <c r="I161" s="111"/>
      <c r="J161" s="110" t="s">
        <v>26</v>
      </c>
      <c r="K161" s="111"/>
      <c r="L161" s="110" t="s">
        <v>27</v>
      </c>
      <c r="M161" s="111"/>
      <c r="N161" s="110" t="s">
        <v>28</v>
      </c>
      <c r="O161" s="111"/>
      <c r="P161" s="110" t="s">
        <v>29</v>
      </c>
      <c r="Q161" s="111"/>
      <c r="R161" s="110" t="s">
        <v>33</v>
      </c>
      <c r="S161" s="111"/>
      <c r="T161" s="110" t="s">
        <v>34</v>
      </c>
      <c r="U161" s="111"/>
      <c r="V161" s="110" t="s">
        <v>35</v>
      </c>
      <c r="W161" s="111"/>
      <c r="X161" s="110" t="s">
        <v>36</v>
      </c>
      <c r="Y161" s="111"/>
      <c r="Z161" s="112" t="s">
        <v>37</v>
      </c>
      <c r="AA161" s="113"/>
      <c r="AB161" s="123"/>
      <c r="AC161" s="127"/>
      <c r="AD161" s="128"/>
    </row>
    <row r="162" spans="1:30" ht="19.5" customHeight="1" thickBot="1" thickTop="1">
      <c r="A162" s="2"/>
      <c r="B162" s="1"/>
      <c r="C162" s="105" t="s">
        <v>32</v>
      </c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7"/>
      <c r="AB162" s="124"/>
      <c r="AC162" s="24" t="s">
        <v>23</v>
      </c>
      <c r="AD162" s="25" t="s">
        <v>24</v>
      </c>
    </row>
    <row r="163" spans="1:30" ht="13.5" thickBot="1">
      <c r="A163" s="3"/>
      <c r="B163" s="3"/>
      <c r="C163" s="3"/>
      <c r="D163" s="6"/>
      <c r="E163" s="3"/>
      <c r="F163" s="33"/>
      <c r="G163" s="4"/>
      <c r="H163" s="34"/>
      <c r="I163" s="16"/>
      <c r="J163" s="33"/>
      <c r="K163" s="4"/>
      <c r="L163" s="6"/>
      <c r="M163" s="3"/>
      <c r="N163" s="6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115"/>
      <c r="AC163" s="116"/>
      <c r="AD163" s="117"/>
    </row>
    <row r="164" spans="1:30" ht="24.75" customHeight="1" thickBot="1" thickTop="1">
      <c r="A164" s="101" t="s">
        <v>6</v>
      </c>
      <c r="B164" s="102" t="s">
        <v>7</v>
      </c>
      <c r="C164" s="7"/>
      <c r="D164" s="59">
        <v>150193</v>
      </c>
      <c r="E164" s="22" t="s">
        <v>24</v>
      </c>
      <c r="F164" s="59">
        <v>150042</v>
      </c>
      <c r="G164" s="22" t="s">
        <v>24</v>
      </c>
      <c r="H164" s="59">
        <v>148253</v>
      </c>
      <c r="I164" s="22" t="s">
        <v>24</v>
      </c>
      <c r="J164" s="59">
        <v>146172</v>
      </c>
      <c r="K164" s="22" t="s">
        <v>24</v>
      </c>
      <c r="L164" s="59">
        <v>145799</v>
      </c>
      <c r="M164" s="22" t="s">
        <v>24</v>
      </c>
      <c r="N164" s="59">
        <v>145938</v>
      </c>
      <c r="O164" s="22" t="s">
        <v>24</v>
      </c>
      <c r="P164" s="59">
        <v>146616</v>
      </c>
      <c r="Q164" s="22" t="s">
        <v>24</v>
      </c>
      <c r="R164" s="59">
        <v>145984</v>
      </c>
      <c r="S164" s="22" t="s">
        <v>24</v>
      </c>
      <c r="T164" s="59">
        <v>143955</v>
      </c>
      <c r="U164" s="22" t="s">
        <v>24</v>
      </c>
      <c r="V164" s="59">
        <v>142825</v>
      </c>
      <c r="W164" s="22" t="s">
        <v>24</v>
      </c>
      <c r="X164" s="59">
        <v>142573</v>
      </c>
      <c r="Y164" s="22" t="s">
        <v>24</v>
      </c>
      <c r="Z164" s="65">
        <v>142675</v>
      </c>
      <c r="AA164" s="43" t="s">
        <v>24</v>
      </c>
      <c r="AB164" s="108"/>
      <c r="AC164" s="129"/>
      <c r="AD164" s="51"/>
    </row>
    <row r="165" spans="1:29" ht="24.75" customHeight="1" thickBot="1" thickTop="1">
      <c r="A165" s="101"/>
      <c r="B165" s="103"/>
      <c r="C165" s="17" t="s">
        <v>19</v>
      </c>
      <c r="D165" s="69">
        <f>D164-Z138</f>
        <v>909</v>
      </c>
      <c r="E165" s="28">
        <f>D165/Z138</f>
        <v>0.006089065137590097</v>
      </c>
      <c r="F165" s="69">
        <f>F164-D164</f>
        <v>-151</v>
      </c>
      <c r="G165" s="28">
        <f>F165/D164</f>
        <v>-0.001005373086628538</v>
      </c>
      <c r="H165" s="69">
        <f>H164-F164</f>
        <v>-1789</v>
      </c>
      <c r="I165" s="28">
        <f>H165/F164</f>
        <v>-0.011923328134788925</v>
      </c>
      <c r="J165" s="69">
        <f>J164-H164</f>
        <v>-2081</v>
      </c>
      <c r="K165" s="28">
        <f>J165/H164</f>
        <v>-0.014036815443869602</v>
      </c>
      <c r="L165" s="69">
        <f>L164-J164</f>
        <v>-373</v>
      </c>
      <c r="M165" s="28">
        <f>L165/J164</f>
        <v>-0.0025517883041895847</v>
      </c>
      <c r="N165" s="60">
        <f>N164-L164</f>
        <v>139</v>
      </c>
      <c r="O165" s="39">
        <f>N165/L164</f>
        <v>0.0009533673070460017</v>
      </c>
      <c r="P165" s="60">
        <f>P164-N164</f>
        <v>678</v>
      </c>
      <c r="Q165" s="39">
        <f>P165/N164</f>
        <v>0.0046458084940180075</v>
      </c>
      <c r="R165" s="60">
        <f>R164-P164</f>
        <v>-632</v>
      </c>
      <c r="S165" s="39">
        <f>R165/P164</f>
        <v>-0.004310580018551864</v>
      </c>
      <c r="T165" s="60">
        <f>T164-R164</f>
        <v>-2029</v>
      </c>
      <c r="U165" s="39">
        <f>T165/R164</f>
        <v>-0.013898783428320911</v>
      </c>
      <c r="V165" s="60">
        <f>V164-T164</f>
        <v>-1130</v>
      </c>
      <c r="W165" s="39">
        <f>V165/T164</f>
        <v>-0.007849675245736515</v>
      </c>
      <c r="X165" s="60">
        <f>X164-V164</f>
        <v>-252</v>
      </c>
      <c r="Y165" s="39">
        <f>X165/V164</f>
        <v>-0.0017643969893225977</v>
      </c>
      <c r="Z165" s="66">
        <f>Z164-X164</f>
        <v>102</v>
      </c>
      <c r="AA165" s="48">
        <f>Z165/X164</f>
        <v>0.0007154229762998605</v>
      </c>
      <c r="AB165" s="65">
        <f>(D164+F164+H164+J164+L164+N164+P164+R164+T164+V164+X164+Z164)/12</f>
        <v>145918.75</v>
      </c>
      <c r="AC165" s="9"/>
    </row>
    <row r="166" spans="1:29" ht="24.75" customHeight="1" thickBot="1" thickTop="1">
      <c r="A166" s="101"/>
      <c r="B166" s="104"/>
      <c r="C166" s="18" t="s">
        <v>20</v>
      </c>
      <c r="D166" s="61">
        <f>D164-D138</f>
        <v>-4962</v>
      </c>
      <c r="E166" s="29">
        <f>D166/D138</f>
        <v>-0.03198092230350295</v>
      </c>
      <c r="F166" s="61">
        <f>F164-F138</f>
        <v>-5630</v>
      </c>
      <c r="G166" s="29">
        <f>F166/F138</f>
        <v>-0.036165784469911096</v>
      </c>
      <c r="H166" s="61">
        <f>H164-H138</f>
        <v>-6745</v>
      </c>
      <c r="I166" s="29">
        <f>H166/H138</f>
        <v>-0.043516690537942423</v>
      </c>
      <c r="J166" s="61">
        <f>J164-J138</f>
        <v>-6123</v>
      </c>
      <c r="K166" s="29">
        <f>J166/J138</f>
        <v>-0.040204865556978234</v>
      </c>
      <c r="L166" s="61">
        <f>L164-L138</f>
        <v>-5573</v>
      </c>
      <c r="M166" s="29">
        <f>L166/L138</f>
        <v>-0.036816584308855003</v>
      </c>
      <c r="N166" s="61">
        <f>N164-N138</f>
        <v>-4663</v>
      </c>
      <c r="O166" s="29">
        <f>N166/N138</f>
        <v>-0.03096260981002782</v>
      </c>
      <c r="P166" s="61">
        <f>P164-P138</f>
        <v>-3475</v>
      </c>
      <c r="Q166" s="29">
        <f>P166/P138</f>
        <v>-0.02315262074341566</v>
      </c>
      <c r="R166" s="61">
        <f>R164-R138</f>
        <v>-3323</v>
      </c>
      <c r="S166" s="29">
        <f>R166/R138</f>
        <v>-0.022256156777646058</v>
      </c>
      <c r="T166" s="61">
        <f>T164-T138</f>
        <v>-5338</v>
      </c>
      <c r="U166" s="29">
        <f>T166/T138</f>
        <v>-0.03575519280877201</v>
      </c>
      <c r="V166" s="61">
        <f>V164-V138</f>
        <v>-6092</v>
      </c>
      <c r="W166" s="29">
        <f>V166/V138</f>
        <v>-0.04090869410476977</v>
      </c>
      <c r="X166" s="61">
        <f>X164-X138</f>
        <v>-5923</v>
      </c>
      <c r="Y166" s="29">
        <f>X166/X138</f>
        <v>-0.039886596271953456</v>
      </c>
      <c r="Z166" s="66">
        <f>Z164-Z138</f>
        <v>-6609</v>
      </c>
      <c r="AA166" s="48">
        <f>Z166/Z138</f>
        <v>-0.04427132177594384</v>
      </c>
      <c r="AB166" s="10"/>
      <c r="AC166" s="40"/>
    </row>
    <row r="167" spans="1:30" ht="24.75" customHeight="1" thickBot="1" thickTop="1">
      <c r="A167" s="101" t="s">
        <v>8</v>
      </c>
      <c r="B167" s="102" t="s">
        <v>18</v>
      </c>
      <c r="C167" s="19"/>
      <c r="D167" s="62">
        <v>5511</v>
      </c>
      <c r="E167" s="23" t="s">
        <v>24</v>
      </c>
      <c r="F167" s="62">
        <v>5296</v>
      </c>
      <c r="G167" s="23" t="s">
        <v>24</v>
      </c>
      <c r="H167" s="62">
        <v>4824</v>
      </c>
      <c r="I167" s="23" t="s">
        <v>24</v>
      </c>
      <c r="J167" s="62">
        <v>4725</v>
      </c>
      <c r="K167" s="23" t="s">
        <v>24</v>
      </c>
      <c r="L167" s="62">
        <v>3532</v>
      </c>
      <c r="M167" s="23" t="s">
        <v>24</v>
      </c>
      <c r="N167" s="62">
        <v>5296</v>
      </c>
      <c r="O167" s="23" t="s">
        <v>24</v>
      </c>
      <c r="P167" s="62">
        <v>6174</v>
      </c>
      <c r="Q167" s="23" t="s">
        <v>24</v>
      </c>
      <c r="R167" s="62">
        <v>4263</v>
      </c>
      <c r="S167" s="23" t="s">
        <v>24</v>
      </c>
      <c r="T167" s="62">
        <v>5935</v>
      </c>
      <c r="U167" s="23" t="s">
        <v>24</v>
      </c>
      <c r="V167" s="62">
        <v>5574</v>
      </c>
      <c r="W167" s="23" t="s">
        <v>24</v>
      </c>
      <c r="X167" s="62">
        <v>4778</v>
      </c>
      <c r="Y167" s="23" t="s">
        <v>24</v>
      </c>
      <c r="Z167" s="67">
        <v>5823</v>
      </c>
      <c r="AA167" s="43" t="s">
        <v>24</v>
      </c>
      <c r="AB167" s="36">
        <f>D167+F167+H167+J167+L167+N167+P167+R167+T167+V167+X167+Z167</f>
        <v>61731</v>
      </c>
      <c r="AC167" s="26"/>
      <c r="AD167" s="27"/>
    </row>
    <row r="168" spans="1:30" ht="24.75" customHeight="1" thickBot="1" thickTop="1">
      <c r="A168" s="101"/>
      <c r="B168" s="103"/>
      <c r="C168" s="17" t="s">
        <v>19</v>
      </c>
      <c r="D168" s="69">
        <f>D167-Z141</f>
        <v>-635</v>
      </c>
      <c r="E168" s="28">
        <f>D168/Z141</f>
        <v>-0.10331923202082656</v>
      </c>
      <c r="F168" s="69">
        <f>F167-D167</f>
        <v>-215</v>
      </c>
      <c r="G168" s="28">
        <f>F168/D167</f>
        <v>-0.03901288332426057</v>
      </c>
      <c r="H168" s="69">
        <f>H167-F167</f>
        <v>-472</v>
      </c>
      <c r="I168" s="28">
        <f>H168/F167</f>
        <v>-0.0891238670694864</v>
      </c>
      <c r="J168" s="69">
        <f>J167-H167</f>
        <v>-99</v>
      </c>
      <c r="K168" s="28">
        <f>J168/H167</f>
        <v>-0.020522388059701493</v>
      </c>
      <c r="L168" s="69">
        <f>L167-J167</f>
        <v>-1193</v>
      </c>
      <c r="M168" s="28">
        <f>L168/J167</f>
        <v>-0.2524867724867725</v>
      </c>
      <c r="N168" s="60">
        <f>N167-L167</f>
        <v>1764</v>
      </c>
      <c r="O168" s="39">
        <f>N168/L167</f>
        <v>0.49943374858437145</v>
      </c>
      <c r="P168" s="60">
        <f>P167-N167</f>
        <v>878</v>
      </c>
      <c r="Q168" s="39">
        <f>P168/N167</f>
        <v>0.16578549848942598</v>
      </c>
      <c r="R168" s="60">
        <f>R167-P167</f>
        <v>-1911</v>
      </c>
      <c r="S168" s="39">
        <f>R168/P167</f>
        <v>-0.30952380952380953</v>
      </c>
      <c r="T168" s="60">
        <f>T167-R167</f>
        <v>1672</v>
      </c>
      <c r="U168" s="39">
        <f>T168/R167</f>
        <v>0.3922120572366878</v>
      </c>
      <c r="V168" s="60">
        <f>V167-T167</f>
        <v>-361</v>
      </c>
      <c r="W168" s="39">
        <f>V168/T167</f>
        <v>-0.060825610783487784</v>
      </c>
      <c r="X168" s="60">
        <f>X167-V167</f>
        <v>-796</v>
      </c>
      <c r="Y168" s="39">
        <f>X168/V167</f>
        <v>-0.14280588446358092</v>
      </c>
      <c r="Z168" s="66">
        <f>Z167-X167</f>
        <v>1045</v>
      </c>
      <c r="AA168" s="48">
        <f>Z168/X167</f>
        <v>0.21871075763917958</v>
      </c>
      <c r="AB168" s="91">
        <f>AB167-D167-F167-H167-J167-L167-N167-P167-R167-T167-V167-X167</f>
        <v>5823</v>
      </c>
      <c r="AC168" s="42"/>
      <c r="AD168" s="71"/>
    </row>
    <row r="169" spans="1:30" ht="24.75" customHeight="1" thickBot="1" thickTop="1">
      <c r="A169" s="101"/>
      <c r="B169" s="104"/>
      <c r="C169" s="18" t="s">
        <v>20</v>
      </c>
      <c r="D169" s="61">
        <f>D167-D141</f>
        <v>-488</v>
      </c>
      <c r="E169" s="29">
        <f>D169/D141</f>
        <v>-0.08134689114852475</v>
      </c>
      <c r="F169" s="61">
        <f>F167-F141</f>
        <v>112</v>
      </c>
      <c r="G169" s="29">
        <f>F169/F141</f>
        <v>0.021604938271604937</v>
      </c>
      <c r="H169" s="61">
        <f>H167-H141</f>
        <v>-455</v>
      </c>
      <c r="I169" s="29">
        <f>H169/H141</f>
        <v>-0.0861905663951506</v>
      </c>
      <c r="J169" s="61">
        <f>J167-J141</f>
        <v>-148</v>
      </c>
      <c r="K169" s="29">
        <f>J169/J141</f>
        <v>-0.03037143443463985</v>
      </c>
      <c r="L169" s="61">
        <f>L167-L141</f>
        <v>-1145</v>
      </c>
      <c r="M169" s="29">
        <f>L169/L141</f>
        <v>-0.24481505238400683</v>
      </c>
      <c r="N169" s="61">
        <f>N167-N141</f>
        <v>290</v>
      </c>
      <c r="O169" s="29">
        <f>N169/N141</f>
        <v>0.05793048341989612</v>
      </c>
      <c r="P169" s="61">
        <f>P167-P141</f>
        <v>-126</v>
      </c>
      <c r="Q169" s="29">
        <f>P169/P141</f>
        <v>-0.02</v>
      </c>
      <c r="R169" s="61">
        <f>R167-R141</f>
        <v>-810</v>
      </c>
      <c r="S169" s="29">
        <f>R169/R141</f>
        <v>-0.1596688350088705</v>
      </c>
      <c r="T169" s="61">
        <f>T167-T141</f>
        <v>-62</v>
      </c>
      <c r="U169" s="29">
        <f>T169/T141</f>
        <v>-0.010338502584625646</v>
      </c>
      <c r="V169" s="61">
        <f>V167-V141</f>
        <v>-360</v>
      </c>
      <c r="W169" s="29">
        <f>V169/V141</f>
        <v>-0.06066734074823053</v>
      </c>
      <c r="X169" s="61">
        <f>X167-X141</f>
        <v>-509</v>
      </c>
      <c r="Y169" s="29">
        <f>X169/X141</f>
        <v>-0.09627387932665027</v>
      </c>
      <c r="Z169" s="66">
        <f>Z167-Z141</f>
        <v>-323</v>
      </c>
      <c r="AA169" s="48">
        <f>Z169/Z141</f>
        <v>-0.05255450699642043</v>
      </c>
      <c r="AB169" s="37"/>
      <c r="AC169" s="70"/>
      <c r="AD169" s="41"/>
    </row>
    <row r="170" spans="1:30" ht="24.75" customHeight="1" thickBot="1" thickTop="1">
      <c r="A170" s="101" t="s">
        <v>9</v>
      </c>
      <c r="B170" s="102" t="s">
        <v>16</v>
      </c>
      <c r="C170" s="20"/>
      <c r="D170" s="63">
        <v>1674</v>
      </c>
      <c r="E170" s="23" t="s">
        <v>24</v>
      </c>
      <c r="F170" s="63">
        <v>2553</v>
      </c>
      <c r="G170" s="23" t="s">
        <v>24</v>
      </c>
      <c r="H170" s="63">
        <v>2561</v>
      </c>
      <c r="I170" s="23" t="s">
        <v>24</v>
      </c>
      <c r="J170" s="63">
        <v>3174</v>
      </c>
      <c r="K170" s="23" t="s">
        <v>24</v>
      </c>
      <c r="L170" s="63">
        <v>1886</v>
      </c>
      <c r="M170" s="23" t="s">
        <v>24</v>
      </c>
      <c r="N170" s="63">
        <v>2687</v>
      </c>
      <c r="O170" s="23" t="s">
        <v>24</v>
      </c>
      <c r="P170" s="63">
        <v>2668</v>
      </c>
      <c r="Q170" s="23" t="s">
        <v>24</v>
      </c>
      <c r="R170" s="63">
        <v>1747</v>
      </c>
      <c r="S170" s="23" t="s">
        <v>24</v>
      </c>
      <c r="T170" s="63">
        <v>4858</v>
      </c>
      <c r="U170" s="23" t="s">
        <v>24</v>
      </c>
      <c r="V170" s="63">
        <v>3330</v>
      </c>
      <c r="W170" s="23" t="s">
        <v>24</v>
      </c>
      <c r="X170" s="63">
        <v>2230</v>
      </c>
      <c r="Y170" s="23" t="s">
        <v>24</v>
      </c>
      <c r="Z170" s="68">
        <v>2307</v>
      </c>
      <c r="AA170" s="43" t="s">
        <v>24</v>
      </c>
      <c r="AB170" s="36">
        <f>D170+F170+H170+J170+L170+N170+P170+R170+T170+V170+X170+Z170</f>
        <v>31675</v>
      </c>
      <c r="AC170" s="26"/>
      <c r="AD170" s="27"/>
    </row>
    <row r="171" spans="1:30" ht="24.75" customHeight="1" thickBot="1" thickTop="1">
      <c r="A171" s="101"/>
      <c r="B171" s="103"/>
      <c r="C171" s="21" t="s">
        <v>19</v>
      </c>
      <c r="D171" s="69">
        <f>D170-Z144</f>
        <v>-535</v>
      </c>
      <c r="E171" s="28">
        <f>D171/Z144</f>
        <v>-0.24219103666817565</v>
      </c>
      <c r="F171" s="69">
        <f>F170-D170</f>
        <v>879</v>
      </c>
      <c r="G171" s="28">
        <f>F171/D170</f>
        <v>0.525089605734767</v>
      </c>
      <c r="H171" s="69">
        <f>H170-F170</f>
        <v>8</v>
      </c>
      <c r="I171" s="28">
        <f>H171/F170</f>
        <v>0.003133568350959655</v>
      </c>
      <c r="J171" s="69">
        <f>J170-H170</f>
        <v>613</v>
      </c>
      <c r="K171" s="28">
        <f>J171/H170</f>
        <v>0.23935962514642717</v>
      </c>
      <c r="L171" s="69">
        <f>L170-J170</f>
        <v>-1288</v>
      </c>
      <c r="M171" s="28">
        <f>L171/J170</f>
        <v>-0.4057971014492754</v>
      </c>
      <c r="N171" s="60">
        <f>N170-L170</f>
        <v>801</v>
      </c>
      <c r="O171" s="39">
        <f>N171/L170</f>
        <v>0.4247083775185578</v>
      </c>
      <c r="P171" s="60">
        <f>P170-N170</f>
        <v>-19</v>
      </c>
      <c r="Q171" s="39">
        <f>P171/N170</f>
        <v>-0.0070710829921845925</v>
      </c>
      <c r="R171" s="60">
        <f>R170-P170</f>
        <v>-921</v>
      </c>
      <c r="S171" s="39">
        <f>R171/P170</f>
        <v>-0.3452023988005997</v>
      </c>
      <c r="T171" s="60">
        <f>T170-R170</f>
        <v>3111</v>
      </c>
      <c r="U171" s="39">
        <f>T171/R170</f>
        <v>1.780767029192902</v>
      </c>
      <c r="V171" s="60">
        <f>V170-T170</f>
        <v>-1528</v>
      </c>
      <c r="W171" s="39">
        <f>V171/T170</f>
        <v>-0.3145327295183203</v>
      </c>
      <c r="X171" s="60">
        <f>X170-V170</f>
        <v>-1100</v>
      </c>
      <c r="Y171" s="39">
        <f>X171/V170</f>
        <v>-0.3303303303303303</v>
      </c>
      <c r="Z171" s="66">
        <f>Z170-X170</f>
        <v>77</v>
      </c>
      <c r="AA171" s="48">
        <f>Z171/X170</f>
        <v>0.03452914798206278</v>
      </c>
      <c r="AB171" s="91">
        <f>AB170-D170-F170-H170-J170-L170-N170-P170-R170-T170-V170-X170</f>
        <v>2307</v>
      </c>
      <c r="AC171" s="42"/>
      <c r="AD171" s="71"/>
    </row>
    <row r="172" spans="1:30" ht="24.75" customHeight="1" thickBot="1" thickTop="1">
      <c r="A172" s="101"/>
      <c r="B172" s="104"/>
      <c r="C172" s="18" t="s">
        <v>20</v>
      </c>
      <c r="D172" s="61">
        <f>D170-D144</f>
        <v>278</v>
      </c>
      <c r="E172" s="29">
        <f>D172/D144</f>
        <v>0.1991404011461318</v>
      </c>
      <c r="F172" s="61">
        <f>F171-F144</f>
        <v>-1191</v>
      </c>
      <c r="G172" s="29">
        <f>F172/F144</f>
        <v>-0.5753623188405798</v>
      </c>
      <c r="H172" s="61">
        <f>H171-H144</f>
        <v>-2382</v>
      </c>
      <c r="I172" s="29">
        <f>H172/H144</f>
        <v>-0.9966527196652719</v>
      </c>
      <c r="J172" s="61">
        <f>J171-J144</f>
        <v>-2303</v>
      </c>
      <c r="K172" s="29">
        <f>J172/J144</f>
        <v>-0.7897805212620027</v>
      </c>
      <c r="L172" s="61">
        <f>L171-L144</f>
        <v>-3487</v>
      </c>
      <c r="M172" s="29">
        <f>L172/L144</f>
        <v>-1.5857207821737154</v>
      </c>
      <c r="N172" s="61">
        <f>N171-N144</f>
        <v>-1509</v>
      </c>
      <c r="O172" s="29">
        <f>N172/N144</f>
        <v>-0.6532467532467533</v>
      </c>
      <c r="P172" s="61">
        <f>P171-P144</f>
        <v>-2720</v>
      </c>
      <c r="Q172" s="29">
        <f>P172/P144</f>
        <v>-1.007034431691966</v>
      </c>
      <c r="R172" s="61">
        <f>R171-R144</f>
        <v>-2994</v>
      </c>
      <c r="S172" s="29">
        <f>R172/R144</f>
        <v>-1.4442836468885674</v>
      </c>
      <c r="T172" s="61">
        <f>T171-T144</f>
        <v>378</v>
      </c>
      <c r="U172" s="29">
        <f>T172/T144</f>
        <v>0.13830954994511527</v>
      </c>
      <c r="V172" s="61">
        <f>V171-V144</f>
        <v>-4041</v>
      </c>
      <c r="W172" s="29">
        <f>V172/V144</f>
        <v>-1.6080382013529646</v>
      </c>
      <c r="X172" s="61">
        <f>X171-X144</f>
        <v>-3586</v>
      </c>
      <c r="Y172" s="29">
        <f>X172/X144</f>
        <v>-1.4424778761061947</v>
      </c>
      <c r="Z172" s="66">
        <f>Z171-Z144</f>
        <v>-2132</v>
      </c>
      <c r="AA172" s="48">
        <f>Z172/Z144</f>
        <v>-0.965142598460842</v>
      </c>
      <c r="AB172" s="37"/>
      <c r="AC172" s="42"/>
      <c r="AD172" s="41"/>
    </row>
    <row r="173" spans="1:30" ht="24.75" customHeight="1" thickBot="1" thickTop="1">
      <c r="A173" s="101" t="s">
        <v>10</v>
      </c>
      <c r="B173" s="102" t="s">
        <v>17</v>
      </c>
      <c r="C173" s="20"/>
      <c r="D173" s="63">
        <v>1496</v>
      </c>
      <c r="E173" s="23" t="s">
        <v>24</v>
      </c>
      <c r="F173" s="63">
        <v>822</v>
      </c>
      <c r="G173" s="23" t="s">
        <v>24</v>
      </c>
      <c r="H173" s="63">
        <v>1048</v>
      </c>
      <c r="I173" s="23" t="s">
        <v>24</v>
      </c>
      <c r="J173" s="63">
        <v>1049</v>
      </c>
      <c r="K173" s="23" t="s">
        <v>24</v>
      </c>
      <c r="L173" s="63">
        <v>698</v>
      </c>
      <c r="M173" s="23" t="s">
        <v>24</v>
      </c>
      <c r="N173" s="63">
        <v>628</v>
      </c>
      <c r="O173" s="23" t="s">
        <v>24</v>
      </c>
      <c r="P173" s="63">
        <v>1085</v>
      </c>
      <c r="Q173" s="23" t="s">
        <v>24</v>
      </c>
      <c r="R173" s="63">
        <v>1870</v>
      </c>
      <c r="S173" s="23" t="s">
        <v>24</v>
      </c>
      <c r="T173" s="63">
        <v>1322</v>
      </c>
      <c r="U173" s="23" t="s">
        <v>24</v>
      </c>
      <c r="V173" s="63">
        <v>1297</v>
      </c>
      <c r="W173" s="23" t="s">
        <v>24</v>
      </c>
      <c r="X173" s="63">
        <v>694</v>
      </c>
      <c r="Y173" s="23" t="s">
        <v>24</v>
      </c>
      <c r="Z173" s="68">
        <v>898</v>
      </c>
      <c r="AA173" s="43" t="s">
        <v>24</v>
      </c>
      <c r="AB173" s="36">
        <f>D173+F173+H173+J173+L173+N173+P173+R173+T173+V173+X173+Z173</f>
        <v>12907</v>
      </c>
      <c r="AC173" s="26"/>
      <c r="AD173" s="27"/>
    </row>
    <row r="174" spans="1:30" ht="24.75" customHeight="1" thickBot="1" thickTop="1">
      <c r="A174" s="101"/>
      <c r="B174" s="103"/>
      <c r="C174" s="21" t="s">
        <v>19</v>
      </c>
      <c r="D174" s="69">
        <f>D173-Z147</f>
        <v>405</v>
      </c>
      <c r="E174" s="28">
        <f>D174/Z147</f>
        <v>0.3712190650779102</v>
      </c>
      <c r="F174" s="69">
        <f>F173-D173</f>
        <v>-674</v>
      </c>
      <c r="G174" s="28">
        <f>F174/D173</f>
        <v>-0.4505347593582888</v>
      </c>
      <c r="H174" s="69">
        <f>H173-F173</f>
        <v>226</v>
      </c>
      <c r="I174" s="28">
        <f>H174/F173</f>
        <v>0.2749391727493917</v>
      </c>
      <c r="J174" s="69">
        <f>J173-H173</f>
        <v>1</v>
      </c>
      <c r="K174" s="28">
        <f>J174/H173</f>
        <v>0.0009541984732824427</v>
      </c>
      <c r="L174" s="69">
        <f>L173-J173</f>
        <v>-351</v>
      </c>
      <c r="M174" s="28">
        <f>L174/J173</f>
        <v>-0.334604385128694</v>
      </c>
      <c r="N174" s="60">
        <f>N173-L173</f>
        <v>-70</v>
      </c>
      <c r="O174" s="39">
        <f>N174/L173</f>
        <v>-0.10028653295128939</v>
      </c>
      <c r="P174" s="60">
        <f>P173-N173</f>
        <v>457</v>
      </c>
      <c r="Q174" s="39">
        <f>P174/N173</f>
        <v>0.7277070063694268</v>
      </c>
      <c r="R174" s="60">
        <f>R173-P173</f>
        <v>785</v>
      </c>
      <c r="S174" s="39">
        <f>R174/P173</f>
        <v>0.7235023041474654</v>
      </c>
      <c r="T174" s="60">
        <f>T173-R173</f>
        <v>-548</v>
      </c>
      <c r="U174" s="39">
        <f>T174/R173</f>
        <v>-0.293048128342246</v>
      </c>
      <c r="V174" s="60">
        <f>V173-T173</f>
        <v>-25</v>
      </c>
      <c r="W174" s="39">
        <f>V174/T173</f>
        <v>-0.018910741301059002</v>
      </c>
      <c r="X174" s="60">
        <f>X173-V173</f>
        <v>-603</v>
      </c>
      <c r="Y174" s="39">
        <f>X174/V173</f>
        <v>-0.46491904394757133</v>
      </c>
      <c r="Z174" s="66">
        <f>Z173-X173</f>
        <v>204</v>
      </c>
      <c r="AA174" s="48">
        <f>Z174/X173</f>
        <v>0.29394812680115273</v>
      </c>
      <c r="AB174" s="91">
        <f>AB173-D173-F173-H173-J173-L173-N173-P173-R173-T173-V173-X173</f>
        <v>898</v>
      </c>
      <c r="AC174" s="42"/>
      <c r="AD174" s="71"/>
    </row>
    <row r="175" spans="1:30" ht="24.75" customHeight="1" thickBot="1" thickTop="1">
      <c r="A175" s="101"/>
      <c r="B175" s="104"/>
      <c r="C175" s="18" t="s">
        <v>20</v>
      </c>
      <c r="D175" s="61">
        <f>D173-D147</f>
        <v>924</v>
      </c>
      <c r="E175" s="29">
        <f>D175/D147</f>
        <v>1.6153846153846154</v>
      </c>
      <c r="F175" s="61">
        <f>F173-F147</f>
        <v>247</v>
      </c>
      <c r="G175" s="29">
        <f>F175/F147</f>
        <v>0.4295652173913043</v>
      </c>
      <c r="H175" s="61">
        <f>H173-H147</f>
        <v>241</v>
      </c>
      <c r="I175" s="29">
        <f>H175/H147</f>
        <v>0.298636926889715</v>
      </c>
      <c r="J175" s="61">
        <f>J173-J147</f>
        <v>223</v>
      </c>
      <c r="K175" s="29">
        <f>J175/J147</f>
        <v>0.26997578692493945</v>
      </c>
      <c r="L175" s="61">
        <f>L173-L147</f>
        <v>27</v>
      </c>
      <c r="M175" s="29">
        <f>L175/L147</f>
        <v>0.040238450074515646</v>
      </c>
      <c r="N175" s="61">
        <f>N173-N147</f>
        <v>-206</v>
      </c>
      <c r="O175" s="29">
        <f>N175/N147</f>
        <v>-0.24700239808153476</v>
      </c>
      <c r="P175" s="61">
        <f>P173-P147</f>
        <v>185</v>
      </c>
      <c r="Q175" s="29">
        <f>P175/P147</f>
        <v>0.20555555555555555</v>
      </c>
      <c r="R175" s="61">
        <f>R173-R147</f>
        <v>554</v>
      </c>
      <c r="S175" s="29">
        <f>R175/R147</f>
        <v>0.4209726443768997</v>
      </c>
      <c r="T175" s="61">
        <f>T173-T147</f>
        <v>268</v>
      </c>
      <c r="U175" s="29">
        <f>T175/T147</f>
        <v>0.25426944971537</v>
      </c>
      <c r="V175" s="61">
        <f>V173-V147</f>
        <v>471</v>
      </c>
      <c r="W175" s="29">
        <f>V175/V147</f>
        <v>0.5702179176755447</v>
      </c>
      <c r="X175" s="61">
        <f>X173-X147</f>
        <v>-511</v>
      </c>
      <c r="Y175" s="29">
        <f>X175/X147</f>
        <v>-0.42406639004149377</v>
      </c>
      <c r="Z175" s="66">
        <f>Z173-Z147</f>
        <v>-193</v>
      </c>
      <c r="AA175" s="48">
        <f>Z175/Z147</f>
        <v>-0.1769019248395967</v>
      </c>
      <c r="AB175" s="37"/>
      <c r="AC175" s="70"/>
      <c r="AD175" s="41"/>
    </row>
    <row r="176" spans="1:30" ht="24.75" customHeight="1" thickBot="1" thickTop="1">
      <c r="A176" s="101" t="s">
        <v>11</v>
      </c>
      <c r="B176" s="102" t="s">
        <v>15</v>
      </c>
      <c r="C176" s="20"/>
      <c r="D176" s="63">
        <v>3795</v>
      </c>
      <c r="E176" s="23" t="s">
        <v>24</v>
      </c>
      <c r="F176" s="63">
        <v>3209</v>
      </c>
      <c r="G176" s="23" t="s">
        <v>24</v>
      </c>
      <c r="H176" s="63">
        <v>3028</v>
      </c>
      <c r="I176" s="23" t="s">
        <v>24</v>
      </c>
      <c r="J176" s="63">
        <v>3041</v>
      </c>
      <c r="K176" s="23" t="s">
        <v>24</v>
      </c>
      <c r="L176" s="63">
        <v>2324</v>
      </c>
      <c r="M176" s="23" t="s">
        <v>24</v>
      </c>
      <c r="N176" s="63">
        <v>3165</v>
      </c>
      <c r="O176" s="23" t="s">
        <v>24</v>
      </c>
      <c r="P176" s="63">
        <v>3470</v>
      </c>
      <c r="Q176" s="23" t="s">
        <v>24</v>
      </c>
      <c r="R176" s="63">
        <v>2368</v>
      </c>
      <c r="S176" s="23" t="s">
        <v>24</v>
      </c>
      <c r="T176" s="63">
        <v>3227</v>
      </c>
      <c r="U176" s="23" t="s">
        <v>24</v>
      </c>
      <c r="V176" s="63">
        <v>3165</v>
      </c>
      <c r="W176" s="23" t="s">
        <v>24</v>
      </c>
      <c r="X176" s="63">
        <v>2879</v>
      </c>
      <c r="Y176" s="23" t="s">
        <v>24</v>
      </c>
      <c r="Z176" s="68">
        <v>3702</v>
      </c>
      <c r="AA176" s="43" t="s">
        <v>24</v>
      </c>
      <c r="AB176" s="36">
        <f>D176+F176+H176+J176+L176+N176+P176+R176+T176+V176+X176+Z176</f>
        <v>37373</v>
      </c>
      <c r="AC176" s="26"/>
      <c r="AD176" s="27"/>
    </row>
    <row r="177" spans="1:30" ht="24.75" customHeight="1" thickBot="1" thickTop="1">
      <c r="A177" s="101"/>
      <c r="B177" s="103"/>
      <c r="C177" s="21" t="s">
        <v>19</v>
      </c>
      <c r="D177" s="69">
        <f>D176-Z150</f>
        <v>-196</v>
      </c>
      <c r="E177" s="28">
        <f>D177/Z150</f>
        <v>-0.04911049862189927</v>
      </c>
      <c r="F177" s="69">
        <f>F176-D176</f>
        <v>-586</v>
      </c>
      <c r="G177" s="28">
        <f>F177/D176</f>
        <v>-0.1544137022397892</v>
      </c>
      <c r="H177" s="69">
        <f>H176-F176</f>
        <v>-181</v>
      </c>
      <c r="I177" s="28">
        <f>H177/F176</f>
        <v>-0.05640386413212839</v>
      </c>
      <c r="J177" s="69">
        <f>J176-H176</f>
        <v>13</v>
      </c>
      <c r="K177" s="28">
        <f>J177/H176</f>
        <v>0.0042932628797886395</v>
      </c>
      <c r="L177" s="69">
        <f>L176-J176</f>
        <v>-717</v>
      </c>
      <c r="M177" s="28">
        <f>L177/J176</f>
        <v>-0.23577770470240053</v>
      </c>
      <c r="N177" s="60">
        <f>N176-L176</f>
        <v>841</v>
      </c>
      <c r="O177" s="39">
        <f>N177/L176</f>
        <v>0.36187607573149744</v>
      </c>
      <c r="P177" s="60">
        <f>P176-N176</f>
        <v>305</v>
      </c>
      <c r="Q177" s="39">
        <f>P177/N176</f>
        <v>0.09636650868878358</v>
      </c>
      <c r="R177" s="60">
        <f>R176-P176</f>
        <v>-1102</v>
      </c>
      <c r="S177" s="39">
        <f>R177/P176</f>
        <v>-0.3175792507204611</v>
      </c>
      <c r="T177" s="60">
        <f>T176-R176</f>
        <v>859</v>
      </c>
      <c r="U177" s="39">
        <f>T177/R176</f>
        <v>0.3627533783783784</v>
      </c>
      <c r="V177" s="60">
        <f>V176-T176</f>
        <v>-62</v>
      </c>
      <c r="W177" s="39">
        <f>V177/T176</f>
        <v>-0.01921289123024481</v>
      </c>
      <c r="X177" s="60">
        <f>X176-V176</f>
        <v>-286</v>
      </c>
      <c r="Y177" s="39">
        <f>X177/V176</f>
        <v>-0.09036334913112164</v>
      </c>
      <c r="Z177" s="66">
        <f>Z176-X176</f>
        <v>823</v>
      </c>
      <c r="AA177" s="48">
        <f>Z177/X176</f>
        <v>0.285863146926016</v>
      </c>
      <c r="AB177" s="91">
        <f>AB176-D176-F176-H176-J176-L176-N176-P176-R176-T176-V176-X176</f>
        <v>3702</v>
      </c>
      <c r="AC177" s="12"/>
      <c r="AD177" s="71"/>
    </row>
    <row r="178" spans="1:29" ht="24.75" customHeight="1" thickBot="1" thickTop="1">
      <c r="A178" s="101"/>
      <c r="B178" s="104"/>
      <c r="C178" s="18" t="s">
        <v>20</v>
      </c>
      <c r="D178" s="61">
        <f>D176-D150</f>
        <v>-348</v>
      </c>
      <c r="E178" s="29">
        <f>D178/D150</f>
        <v>-0.08399710354815351</v>
      </c>
      <c r="F178" s="61">
        <f>F176-F150</f>
        <v>-11</v>
      </c>
      <c r="G178" s="29">
        <f>F178/F150</f>
        <v>-0.0034161490683229812</v>
      </c>
      <c r="H178" s="61">
        <f>H176-H150</f>
        <v>-471</v>
      </c>
      <c r="I178" s="29">
        <f>H178/H150</f>
        <v>-0.13460988853958275</v>
      </c>
      <c r="J178" s="61">
        <f>J176-J150</f>
        <v>-232</v>
      </c>
      <c r="K178" s="29">
        <f>J178/J150</f>
        <v>-0.07088298197372442</v>
      </c>
      <c r="L178" s="61">
        <f>L176-L150</f>
        <v>-933</v>
      </c>
      <c r="M178" s="29">
        <f>L178/L150</f>
        <v>-0.28645993245317775</v>
      </c>
      <c r="N178" s="61">
        <f>N176-N150</f>
        <v>265</v>
      </c>
      <c r="O178" s="29">
        <f>N178/N150</f>
        <v>0.09137931034482759</v>
      </c>
      <c r="P178" s="61">
        <f>P176-P150</f>
        <v>-69</v>
      </c>
      <c r="Q178" s="29">
        <f>P178/P150</f>
        <v>-0.01949703306018649</v>
      </c>
      <c r="R178" s="61">
        <f>R176-R150</f>
        <v>-533</v>
      </c>
      <c r="S178" s="29">
        <f>R178/R150</f>
        <v>-0.1837297483626336</v>
      </c>
      <c r="T178" s="61">
        <f>T176-T150</f>
        <v>-93</v>
      </c>
      <c r="U178" s="29">
        <f>T178/T150</f>
        <v>-0.028012048192771085</v>
      </c>
      <c r="V178" s="61">
        <f>V176-V150</f>
        <v>-277</v>
      </c>
      <c r="W178" s="29">
        <f>V178/V150</f>
        <v>-0.08047646717024985</v>
      </c>
      <c r="X178" s="61">
        <f>X176-X150</f>
        <v>-337</v>
      </c>
      <c r="Y178" s="29">
        <f>X178/X150</f>
        <v>-0.10478855721393035</v>
      </c>
      <c r="Z178" s="66">
        <f>Z176-Z150</f>
        <v>-289</v>
      </c>
      <c r="AA178" s="48">
        <f>Z178/Z150</f>
        <v>-0.07241292909045352</v>
      </c>
      <c r="AB178" s="10"/>
      <c r="AC178" s="9"/>
    </row>
    <row r="179" spans="1:29" ht="24.75" customHeight="1" thickBot="1">
      <c r="A179" s="130" t="s">
        <v>12</v>
      </c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0"/>
      <c r="AC179" s="9"/>
    </row>
    <row r="180" spans="1:29" ht="24.75" customHeight="1" thickBot="1">
      <c r="A180" s="101" t="s">
        <v>13</v>
      </c>
      <c r="B180" s="102" t="s">
        <v>14</v>
      </c>
      <c r="C180" s="5"/>
      <c r="D180" s="63">
        <v>2608</v>
      </c>
      <c r="E180" s="23" t="s">
        <v>24</v>
      </c>
      <c r="F180" s="63">
        <v>2880</v>
      </c>
      <c r="G180" s="23" t="s">
        <v>24</v>
      </c>
      <c r="H180" s="63">
        <v>2923</v>
      </c>
      <c r="I180" s="23" t="s">
        <v>24</v>
      </c>
      <c r="J180" s="63">
        <v>2753</v>
      </c>
      <c r="K180" s="23" t="s">
        <v>24</v>
      </c>
      <c r="L180" s="63">
        <v>2501</v>
      </c>
      <c r="M180" s="23" t="s">
        <v>24</v>
      </c>
      <c r="N180" s="63">
        <v>2317</v>
      </c>
      <c r="O180" s="23" t="s">
        <v>24</v>
      </c>
      <c r="P180" s="63">
        <v>2378</v>
      </c>
      <c r="Q180" s="23" t="s">
        <v>24</v>
      </c>
      <c r="R180" s="63">
        <v>2307</v>
      </c>
      <c r="S180" s="23" t="s">
        <v>24</v>
      </c>
      <c r="T180" s="63">
        <v>1887</v>
      </c>
      <c r="U180" s="23" t="s">
        <v>24</v>
      </c>
      <c r="V180" s="63">
        <v>2114</v>
      </c>
      <c r="W180" s="23" t="s">
        <v>24</v>
      </c>
      <c r="X180" s="63">
        <v>2212</v>
      </c>
      <c r="Y180" s="23" t="s">
        <v>24</v>
      </c>
      <c r="Z180" s="75">
        <v>2028</v>
      </c>
      <c r="AA180" s="76" t="s">
        <v>24</v>
      </c>
      <c r="AB180" s="10"/>
      <c r="AC180" s="9"/>
    </row>
    <row r="181" spans="1:29" ht="24.75" customHeight="1" thickBot="1" thickTop="1">
      <c r="A181" s="101"/>
      <c r="B181" s="103"/>
      <c r="C181" s="21" t="s">
        <v>19</v>
      </c>
      <c r="D181" s="69">
        <f>D180-Z154</f>
        <v>29</v>
      </c>
      <c r="E181" s="28">
        <f>D181/Z154</f>
        <v>0.011244668476153548</v>
      </c>
      <c r="F181" s="69">
        <f>F180-D180</f>
        <v>272</v>
      </c>
      <c r="G181" s="28">
        <f>F181/D180</f>
        <v>0.10429447852760736</v>
      </c>
      <c r="H181" s="69">
        <f>H180-F180</f>
        <v>43</v>
      </c>
      <c r="I181" s="28">
        <f>H181/F180</f>
        <v>0.014930555555555556</v>
      </c>
      <c r="J181" s="69">
        <f>J180-H180</f>
        <v>-170</v>
      </c>
      <c r="K181" s="28">
        <f>J181/H180</f>
        <v>-0.058159425248032845</v>
      </c>
      <c r="L181" s="69">
        <f>L180-J180</f>
        <v>-252</v>
      </c>
      <c r="M181" s="28">
        <f>L181/J180</f>
        <v>-0.09153650563022157</v>
      </c>
      <c r="N181" s="60">
        <f>N180-L180</f>
        <v>-184</v>
      </c>
      <c r="O181" s="39">
        <f>N181/L180</f>
        <v>-0.07357057177129149</v>
      </c>
      <c r="P181" s="60">
        <f>P180-N180</f>
        <v>61</v>
      </c>
      <c r="Q181" s="39">
        <f>P181/N180</f>
        <v>0.026327147173068624</v>
      </c>
      <c r="R181" s="60">
        <f>R180-P180</f>
        <v>-71</v>
      </c>
      <c r="S181" s="39">
        <f>R181/P180</f>
        <v>-0.029857022708158116</v>
      </c>
      <c r="T181" s="60">
        <f>T180-R180</f>
        <v>-420</v>
      </c>
      <c r="U181" s="39">
        <f>T181/R180</f>
        <v>-0.18205461638491546</v>
      </c>
      <c r="V181" s="60">
        <f>V180-T180</f>
        <v>227</v>
      </c>
      <c r="W181" s="39">
        <f>V181/T180</f>
        <v>0.12029676735559089</v>
      </c>
      <c r="X181" s="60">
        <f>X180-V180</f>
        <v>98</v>
      </c>
      <c r="Y181" s="39">
        <f>X181/V180</f>
        <v>0.046357615894039736</v>
      </c>
      <c r="Z181" s="66">
        <f>Z180-X180</f>
        <v>-184</v>
      </c>
      <c r="AA181" s="48">
        <f>Z181/X180</f>
        <v>-0.08318264014466546</v>
      </c>
      <c r="AB181" s="10"/>
      <c r="AC181" s="9"/>
    </row>
    <row r="182" spans="1:29" ht="24.75" customHeight="1" thickBot="1" thickTop="1">
      <c r="A182" s="101"/>
      <c r="B182" s="104"/>
      <c r="C182" s="18" t="s">
        <v>20</v>
      </c>
      <c r="D182" s="61">
        <f>D180-D154</f>
        <v>844</v>
      </c>
      <c r="E182" s="29">
        <f>D182/D154</f>
        <v>0.47845804988662133</v>
      </c>
      <c r="F182" s="61">
        <f>F180-F154</f>
        <v>927</v>
      </c>
      <c r="G182" s="29">
        <f>F182/F154</f>
        <v>0.47465437788018433</v>
      </c>
      <c r="H182" s="61">
        <f>H180-H154</f>
        <v>375</v>
      </c>
      <c r="I182" s="29">
        <f>H182/H154</f>
        <v>0.14717425431711145</v>
      </c>
      <c r="J182" s="61">
        <f>J180-J154</f>
        <v>-111</v>
      </c>
      <c r="K182" s="29">
        <f>J182/J154</f>
        <v>-0.03875698324022346</v>
      </c>
      <c r="L182" s="61">
        <f>L180-L154</f>
        <v>-443</v>
      </c>
      <c r="M182" s="29">
        <f>L182/L154</f>
        <v>-0.15047554347826086</v>
      </c>
      <c r="N182" s="61">
        <f>N180-N154</f>
        <v>-788</v>
      </c>
      <c r="O182" s="29">
        <f>N182/N154</f>
        <v>-0.2537842190016103</v>
      </c>
      <c r="P182" s="61">
        <f>P180-P154</f>
        <v>-440</v>
      </c>
      <c r="Q182" s="29">
        <f>P182/P154</f>
        <v>-0.15613910574875797</v>
      </c>
      <c r="R182" s="61">
        <f>R180-R154</f>
        <v>-646</v>
      </c>
      <c r="S182" s="29">
        <f>R182/R154</f>
        <v>-0.21876058245851676</v>
      </c>
      <c r="T182" s="61">
        <f>T180-T154</f>
        <v>-773</v>
      </c>
      <c r="U182" s="29">
        <f>T182/T154</f>
        <v>-0.29060150375939847</v>
      </c>
      <c r="V182" s="61">
        <f>V180-V154</f>
        <v>-601</v>
      </c>
      <c r="W182" s="29">
        <f>V182/V154</f>
        <v>-0.22136279926335176</v>
      </c>
      <c r="X182" s="61">
        <f>X180-X154</f>
        <v>-729</v>
      </c>
      <c r="Y182" s="29">
        <f>X182/X154</f>
        <v>-0.24787487249234955</v>
      </c>
      <c r="Z182" s="66">
        <f>Z180-Z154</f>
        <v>-551</v>
      </c>
      <c r="AA182" s="48">
        <f>Z182/Z154</f>
        <v>-0.2136487010469174</v>
      </c>
      <c r="AB182" s="10"/>
      <c r="AC182" s="9"/>
    </row>
    <row r="183" ht="19.5" customHeight="1" thickBot="1"/>
    <row r="184" spans="1:30" ht="25.5" customHeight="1" thickBot="1" thickTop="1">
      <c r="A184" s="118" t="s">
        <v>55</v>
      </c>
      <c r="B184" s="118"/>
      <c r="C184" s="118"/>
      <c r="D184" s="118"/>
      <c r="E184" s="118"/>
      <c r="F184" s="118"/>
      <c r="G184" s="118"/>
      <c r="H184" s="118"/>
      <c r="I184" s="118"/>
      <c r="J184" s="118"/>
      <c r="K184" s="118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</row>
    <row r="185" spans="4:14" ht="14.25" thickBot="1" thickTop="1">
      <c r="D185" s="6"/>
      <c r="F185" s="6"/>
      <c r="H185" s="6"/>
      <c r="J185" s="6"/>
      <c r="L185" s="6"/>
      <c r="N185" s="6"/>
    </row>
    <row r="186" spans="1:30" ht="18.75" customHeight="1" thickBot="1">
      <c r="A186" s="101" t="s">
        <v>0</v>
      </c>
      <c r="B186" s="120" t="s">
        <v>1</v>
      </c>
      <c r="C186" s="132"/>
      <c r="D186" s="130" t="s">
        <v>54</v>
      </c>
      <c r="E186" s="114"/>
      <c r="F186" s="114"/>
      <c r="G186" s="114"/>
      <c r="H186" s="114"/>
      <c r="I186" s="114"/>
      <c r="J186" s="114"/>
      <c r="K186" s="114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31"/>
      <c r="AB186" s="122" t="s">
        <v>21</v>
      </c>
      <c r="AC186" s="125" t="s">
        <v>22</v>
      </c>
      <c r="AD186" s="126"/>
    </row>
    <row r="187" spans="1:30" ht="16.5" customHeight="1" thickBot="1" thickTop="1">
      <c r="A187" s="101"/>
      <c r="B187" s="121"/>
      <c r="C187" s="101"/>
      <c r="D187" s="110" t="s">
        <v>4</v>
      </c>
      <c r="E187" s="111"/>
      <c r="F187" s="110" t="s">
        <v>5</v>
      </c>
      <c r="G187" s="111"/>
      <c r="H187" s="110" t="s">
        <v>25</v>
      </c>
      <c r="I187" s="111"/>
      <c r="J187" s="110" t="s">
        <v>26</v>
      </c>
      <c r="K187" s="111"/>
      <c r="L187" s="110" t="s">
        <v>27</v>
      </c>
      <c r="M187" s="111"/>
      <c r="N187" s="110" t="s">
        <v>28</v>
      </c>
      <c r="O187" s="111"/>
      <c r="P187" s="110" t="s">
        <v>29</v>
      </c>
      <c r="Q187" s="111"/>
      <c r="R187" s="110" t="s">
        <v>33</v>
      </c>
      <c r="S187" s="111"/>
      <c r="T187" s="110" t="s">
        <v>34</v>
      </c>
      <c r="U187" s="111"/>
      <c r="V187" s="110" t="s">
        <v>35</v>
      </c>
      <c r="W187" s="111"/>
      <c r="X187" s="110" t="s">
        <v>36</v>
      </c>
      <c r="Y187" s="111"/>
      <c r="Z187" s="112" t="s">
        <v>37</v>
      </c>
      <c r="AA187" s="113"/>
      <c r="AB187" s="123"/>
      <c r="AC187" s="127"/>
      <c r="AD187" s="128"/>
    </row>
    <row r="188" spans="1:30" ht="16.5" customHeight="1" thickBot="1" thickTop="1">
      <c r="A188" s="2"/>
      <c r="B188" s="1"/>
      <c r="C188" s="105" t="s">
        <v>32</v>
      </c>
      <c r="D188" s="106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7"/>
      <c r="AB188" s="124"/>
      <c r="AC188" s="24" t="s">
        <v>23</v>
      </c>
      <c r="AD188" s="25" t="s">
        <v>24</v>
      </c>
    </row>
    <row r="189" spans="1:30" ht="13.5" thickBot="1">
      <c r="A189" s="3"/>
      <c r="B189" s="3"/>
      <c r="C189" s="3"/>
      <c r="D189" s="6"/>
      <c r="E189" s="3"/>
      <c r="F189" s="33"/>
      <c r="G189" s="4"/>
      <c r="H189" s="34"/>
      <c r="I189" s="16"/>
      <c r="J189" s="33"/>
      <c r="K189" s="4"/>
      <c r="L189" s="6"/>
      <c r="M189" s="3"/>
      <c r="N189" s="6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115"/>
      <c r="AC189" s="116"/>
      <c r="AD189" s="117"/>
    </row>
    <row r="190" spans="1:30" ht="27" customHeight="1" thickBot="1" thickTop="1">
      <c r="A190" s="101" t="s">
        <v>6</v>
      </c>
      <c r="B190" s="102" t="s">
        <v>7</v>
      </c>
      <c r="C190" s="7"/>
      <c r="D190" s="59">
        <v>143707</v>
      </c>
      <c r="E190" s="22" t="s">
        <v>24</v>
      </c>
      <c r="F190" s="59">
        <v>143840</v>
      </c>
      <c r="G190" s="22" t="s">
        <v>24</v>
      </c>
      <c r="H190" s="59">
        <v>142804</v>
      </c>
      <c r="I190" s="22" t="s">
        <v>24</v>
      </c>
      <c r="J190" s="59">
        <v>141138</v>
      </c>
      <c r="K190" s="22" t="s">
        <v>24</v>
      </c>
      <c r="L190" s="59">
        <v>139677</v>
      </c>
      <c r="M190" s="22" t="s">
        <v>24</v>
      </c>
      <c r="N190" s="59">
        <v>140294</v>
      </c>
      <c r="O190" s="22" t="s">
        <v>24</v>
      </c>
      <c r="P190" s="59">
        <v>140133</v>
      </c>
      <c r="Q190" s="22" t="s">
        <v>24</v>
      </c>
      <c r="R190" s="59">
        <v>138220</v>
      </c>
      <c r="S190" s="22" t="s">
        <v>24</v>
      </c>
      <c r="T190" s="59">
        <v>137502</v>
      </c>
      <c r="U190" s="22" t="s">
        <v>24</v>
      </c>
      <c r="V190" s="59">
        <v>135569</v>
      </c>
      <c r="W190" s="22" t="s">
        <v>24</v>
      </c>
      <c r="X190" s="59">
        <v>135115</v>
      </c>
      <c r="Y190" s="22" t="s">
        <v>24</v>
      </c>
      <c r="Z190" s="65">
        <v>135585</v>
      </c>
      <c r="AA190" s="43" t="s">
        <v>24</v>
      </c>
      <c r="AB190" s="108"/>
      <c r="AC190" s="129"/>
      <c r="AD190" s="51"/>
    </row>
    <row r="191" spans="1:29" ht="27" customHeight="1" thickBot="1" thickTop="1">
      <c r="A191" s="101"/>
      <c r="B191" s="103"/>
      <c r="C191" s="17" t="s">
        <v>19</v>
      </c>
      <c r="D191" s="69">
        <f>D190-Z164</f>
        <v>1032</v>
      </c>
      <c r="E191" s="28">
        <f>D191/Z164</f>
        <v>0.0072332223585070965</v>
      </c>
      <c r="F191" s="69">
        <f>F190-D190</f>
        <v>133</v>
      </c>
      <c r="G191" s="28">
        <f>F191/D190</f>
        <v>0.0009254942347971915</v>
      </c>
      <c r="H191" s="69">
        <f>H190-F190</f>
        <v>-1036</v>
      </c>
      <c r="I191" s="28">
        <f>H191/F190</f>
        <v>-0.0072024471635150165</v>
      </c>
      <c r="J191" s="69">
        <f>J190-H190</f>
        <v>-1666</v>
      </c>
      <c r="K191" s="28">
        <f>J191/H190</f>
        <v>-0.011666339878434778</v>
      </c>
      <c r="L191" s="69">
        <f>L190-J190</f>
        <v>-1461</v>
      </c>
      <c r="M191" s="28">
        <f>L191/J190</f>
        <v>-0.01035157080304383</v>
      </c>
      <c r="N191" s="60">
        <f>N190-L190</f>
        <v>617</v>
      </c>
      <c r="O191" s="39">
        <f>N191/L190</f>
        <v>0.004417334278370813</v>
      </c>
      <c r="P191" s="60">
        <f>P190-N190</f>
        <v>-161</v>
      </c>
      <c r="Q191" s="39">
        <f>P191/N190</f>
        <v>-0.0011475900608721684</v>
      </c>
      <c r="R191" s="60">
        <f>R190-P190</f>
        <v>-1913</v>
      </c>
      <c r="S191" s="39">
        <f>R191/P190</f>
        <v>-0.013651316963170701</v>
      </c>
      <c r="T191" s="60">
        <f>T190-R190</f>
        <v>-718</v>
      </c>
      <c r="U191" s="39">
        <f>T191/R190</f>
        <v>-0.005194617276805093</v>
      </c>
      <c r="V191" s="60">
        <f>V190-T190</f>
        <v>-1933</v>
      </c>
      <c r="W191" s="39">
        <f>V191/T190</f>
        <v>-0.01405797733851144</v>
      </c>
      <c r="X191" s="60">
        <f>X190-V190</f>
        <v>-454</v>
      </c>
      <c r="Y191" s="39">
        <f>X191/V190</f>
        <v>-0.0033488481880075828</v>
      </c>
      <c r="Z191" s="66">
        <f>Z190-X190</f>
        <v>470</v>
      </c>
      <c r="AA191" s="48">
        <f>Z191/X190</f>
        <v>0.003478518299226585</v>
      </c>
      <c r="AB191" s="65">
        <f>(D190+F190+H190+J190+L190+N190+P190+R190+T190+V190+X190+Z190)/12</f>
        <v>139465.33333333334</v>
      </c>
      <c r="AC191" s="9"/>
    </row>
    <row r="192" spans="1:29" ht="27" customHeight="1" thickBot="1" thickTop="1">
      <c r="A192" s="101"/>
      <c r="B192" s="104"/>
      <c r="C192" s="18" t="s">
        <v>20</v>
      </c>
      <c r="D192" s="61">
        <f>D190-D164</f>
        <v>-6486</v>
      </c>
      <c r="E192" s="29">
        <f>D192/D164</f>
        <v>-0.043184436025647</v>
      </c>
      <c r="F192" s="61">
        <f>F190-F164</f>
        <v>-6202</v>
      </c>
      <c r="G192" s="29">
        <f>F192/F164</f>
        <v>-0.04133509284067128</v>
      </c>
      <c r="H192" s="61">
        <f>H190-H164</f>
        <v>-5449</v>
      </c>
      <c r="I192" s="29">
        <f>H192/H164</f>
        <v>-0.03675473683500503</v>
      </c>
      <c r="J192" s="61">
        <f>J190-J164</f>
        <v>-5034</v>
      </c>
      <c r="K192" s="29">
        <f>J192/J164</f>
        <v>-0.03443888022329858</v>
      </c>
      <c r="L192" s="61">
        <f>L190-L164</f>
        <v>-6122</v>
      </c>
      <c r="M192" s="29">
        <f>L192/L164</f>
        <v>-0.04198931405565196</v>
      </c>
      <c r="N192" s="61">
        <f>N190-N164</f>
        <v>-5644</v>
      </c>
      <c r="O192" s="29">
        <f>N192/N164</f>
        <v>-0.03867395743397881</v>
      </c>
      <c r="P192" s="61">
        <f>P190-P164</f>
        <v>-6483</v>
      </c>
      <c r="Q192" s="29">
        <f>P192/P164</f>
        <v>-0.04421754788017679</v>
      </c>
      <c r="R192" s="61">
        <f>R190-R164</f>
        <v>-7764</v>
      </c>
      <c r="S192" s="29">
        <f>R192/R164</f>
        <v>-0.05318391056554143</v>
      </c>
      <c r="T192" s="61">
        <f>T190-T164</f>
        <v>-6453</v>
      </c>
      <c r="U192" s="29">
        <f>T192/T164</f>
        <v>-0.0448265082838387</v>
      </c>
      <c r="V192" s="61">
        <f>V190-V164</f>
        <v>-7256</v>
      </c>
      <c r="W192" s="29">
        <f>V192/V164</f>
        <v>-0.05080343077192368</v>
      </c>
      <c r="X192" s="61">
        <f>X190-X164</f>
        <v>-7458</v>
      </c>
      <c r="Y192" s="29">
        <f>X192/X164</f>
        <v>-0.05231004467886626</v>
      </c>
      <c r="Z192" s="66">
        <f>Z190-Z164</f>
        <v>-7090</v>
      </c>
      <c r="AA192" s="48">
        <f>Z192/Z164</f>
        <v>-0.049693359032766775</v>
      </c>
      <c r="AB192" s="10"/>
      <c r="AC192" s="40"/>
    </row>
    <row r="193" spans="1:30" ht="27" customHeight="1" thickBot="1" thickTop="1">
      <c r="A193" s="101" t="s">
        <v>8</v>
      </c>
      <c r="B193" s="102" t="s">
        <v>18</v>
      </c>
      <c r="C193" s="19"/>
      <c r="D193" s="62">
        <v>5190</v>
      </c>
      <c r="E193" s="23" t="s">
        <v>24</v>
      </c>
      <c r="F193" s="62">
        <v>5206</v>
      </c>
      <c r="G193" s="23" t="s">
        <v>24</v>
      </c>
      <c r="H193" s="62">
        <v>4892</v>
      </c>
      <c r="I193" s="23" t="s">
        <v>24</v>
      </c>
      <c r="J193" s="62">
        <v>4265</v>
      </c>
      <c r="K193" s="23" t="s">
        <v>24</v>
      </c>
      <c r="L193" s="62">
        <v>3847</v>
      </c>
      <c r="M193" s="23" t="s">
        <v>24</v>
      </c>
      <c r="N193" s="62">
        <v>5144</v>
      </c>
      <c r="O193" s="23" t="s">
        <v>24</v>
      </c>
      <c r="P193" s="62">
        <v>5332</v>
      </c>
      <c r="Q193" s="23" t="s">
        <v>24</v>
      </c>
      <c r="R193" s="62">
        <v>4556</v>
      </c>
      <c r="S193" s="23" t="s">
        <v>24</v>
      </c>
      <c r="T193" s="62">
        <v>5622</v>
      </c>
      <c r="U193" s="23" t="s">
        <v>24</v>
      </c>
      <c r="V193" s="62">
        <v>5315</v>
      </c>
      <c r="W193" s="23" t="s">
        <v>24</v>
      </c>
      <c r="X193" s="62">
        <v>4332</v>
      </c>
      <c r="Y193" s="23" t="s">
        <v>24</v>
      </c>
      <c r="Z193" s="67">
        <v>5465</v>
      </c>
      <c r="AA193" s="43" t="s">
        <v>24</v>
      </c>
      <c r="AB193" s="36">
        <f>D193+F193+H193+J193+L193+N193+P193+R193+T193+V193+X193+Z193</f>
        <v>59166</v>
      </c>
      <c r="AC193" s="26"/>
      <c r="AD193" s="27"/>
    </row>
    <row r="194" spans="1:30" ht="27" customHeight="1" thickBot="1" thickTop="1">
      <c r="A194" s="101"/>
      <c r="B194" s="103"/>
      <c r="C194" s="17" t="s">
        <v>19</v>
      </c>
      <c r="D194" s="69">
        <f>D193-Z167</f>
        <v>-633</v>
      </c>
      <c r="E194" s="28">
        <f>D194/Z167</f>
        <v>-0.10870685213807316</v>
      </c>
      <c r="F194" s="69">
        <f>F193-D193</f>
        <v>16</v>
      </c>
      <c r="G194" s="28">
        <f>F194/D193</f>
        <v>0.0030828516377649326</v>
      </c>
      <c r="H194" s="69">
        <f>H193-F193</f>
        <v>-314</v>
      </c>
      <c r="I194" s="28">
        <f>H194/F193</f>
        <v>-0.060315021129466004</v>
      </c>
      <c r="J194" s="69">
        <f>J193-H193</f>
        <v>-627</v>
      </c>
      <c r="K194" s="28">
        <f>J194/H193</f>
        <v>-0.12816843826655763</v>
      </c>
      <c r="L194" s="69">
        <f>L193-J193</f>
        <v>-418</v>
      </c>
      <c r="M194" s="28">
        <f>L194/J193</f>
        <v>-0.09800703399765534</v>
      </c>
      <c r="N194" s="60">
        <f>N193-L193</f>
        <v>1297</v>
      </c>
      <c r="O194" s="39">
        <f>N194/L193</f>
        <v>0.3371458279178581</v>
      </c>
      <c r="P194" s="60">
        <f>P193-N193</f>
        <v>188</v>
      </c>
      <c r="Q194" s="39">
        <f>P194/N193</f>
        <v>0.03654743390357698</v>
      </c>
      <c r="R194" s="60">
        <f>R193-P193</f>
        <v>-776</v>
      </c>
      <c r="S194" s="39">
        <f>R194/P193</f>
        <v>-0.145536384096024</v>
      </c>
      <c r="T194" s="60">
        <f>T193-R193</f>
        <v>1066</v>
      </c>
      <c r="U194" s="39">
        <f>T194/R193</f>
        <v>0.23397717295873574</v>
      </c>
      <c r="V194" s="60">
        <f>V193-T193</f>
        <v>-307</v>
      </c>
      <c r="W194" s="39">
        <f>V194/T193</f>
        <v>-0.05460690145855567</v>
      </c>
      <c r="X194" s="60">
        <f>X193-V193</f>
        <v>-983</v>
      </c>
      <c r="Y194" s="39">
        <f>X194/V193</f>
        <v>-0.18494825964252118</v>
      </c>
      <c r="Z194" s="66">
        <f>Z193-X193</f>
        <v>1133</v>
      </c>
      <c r="AA194" s="48">
        <f>Z194/X193</f>
        <v>0.2615420129270545</v>
      </c>
      <c r="AB194" s="91">
        <f>AB193-D193-F193-H193-J193-L193-N193-P193-R193-T193-V193-X193</f>
        <v>5465</v>
      </c>
      <c r="AC194" s="42"/>
      <c r="AD194" s="71"/>
    </row>
    <row r="195" spans="1:30" ht="27" customHeight="1" thickBot="1" thickTop="1">
      <c r="A195" s="101"/>
      <c r="B195" s="104"/>
      <c r="C195" s="18" t="s">
        <v>20</v>
      </c>
      <c r="D195" s="61">
        <f>D193-D167</f>
        <v>-321</v>
      </c>
      <c r="E195" s="29">
        <f>D195/D167</f>
        <v>-0.058247142079477406</v>
      </c>
      <c r="F195" s="61">
        <f>F193-F167</f>
        <v>-90</v>
      </c>
      <c r="G195" s="29">
        <f>F195/F167</f>
        <v>-0.016993957703927493</v>
      </c>
      <c r="H195" s="61">
        <f>H193-H167</f>
        <v>68</v>
      </c>
      <c r="I195" s="29">
        <f>H195/H167</f>
        <v>0.014096185737976783</v>
      </c>
      <c r="J195" s="61">
        <f>J193-J167</f>
        <v>-460</v>
      </c>
      <c r="K195" s="29">
        <f>J195/J167</f>
        <v>-0.09735449735449736</v>
      </c>
      <c r="L195" s="61">
        <f>L193-L167</f>
        <v>315</v>
      </c>
      <c r="M195" s="29">
        <f>L195/L167</f>
        <v>0.0891845979614949</v>
      </c>
      <c r="N195" s="61">
        <f>N193-N167</f>
        <v>-152</v>
      </c>
      <c r="O195" s="29">
        <f>N195/N167</f>
        <v>-0.028700906344410877</v>
      </c>
      <c r="P195" s="61">
        <f>P193-P167</f>
        <v>-842</v>
      </c>
      <c r="Q195" s="29">
        <f>P195/P167</f>
        <v>-0.13637836086815677</v>
      </c>
      <c r="R195" s="61">
        <f>R193-R167</f>
        <v>293</v>
      </c>
      <c r="S195" s="29">
        <f>R195/R167</f>
        <v>0.06873094065212292</v>
      </c>
      <c r="T195" s="61">
        <f>T193-T167</f>
        <v>-313</v>
      </c>
      <c r="U195" s="29">
        <f>T195/T167</f>
        <v>-0.0527379949452401</v>
      </c>
      <c r="V195" s="61">
        <f>V193-V167</f>
        <v>-259</v>
      </c>
      <c r="W195" s="29">
        <f>V195/V167</f>
        <v>-0.04646573376390384</v>
      </c>
      <c r="X195" s="61">
        <f>X193-X167</f>
        <v>-446</v>
      </c>
      <c r="Y195" s="29">
        <f>X195/X167</f>
        <v>-0.09334449560485558</v>
      </c>
      <c r="Z195" s="66">
        <f>Z193-Z167</f>
        <v>-358</v>
      </c>
      <c r="AA195" s="48">
        <f>Z195/Z167</f>
        <v>-0.06148033659625623</v>
      </c>
      <c r="AB195" s="37"/>
      <c r="AC195" s="70"/>
      <c r="AD195" s="41"/>
    </row>
    <row r="196" spans="1:30" ht="27" customHeight="1" thickBot="1" thickTop="1">
      <c r="A196" s="101" t="s">
        <v>9</v>
      </c>
      <c r="B196" s="102" t="s">
        <v>16</v>
      </c>
      <c r="C196" s="20"/>
      <c r="D196" s="63">
        <v>1640</v>
      </c>
      <c r="E196" s="23" t="s">
        <v>24</v>
      </c>
      <c r="F196" s="63">
        <v>2360</v>
      </c>
      <c r="G196" s="23" t="s">
        <v>24</v>
      </c>
      <c r="H196" s="63">
        <v>3240</v>
      </c>
      <c r="I196" s="23" t="s">
        <v>24</v>
      </c>
      <c r="J196" s="63">
        <v>3165</v>
      </c>
      <c r="K196" s="23" t="s">
        <v>24</v>
      </c>
      <c r="L196" s="63">
        <v>2896</v>
      </c>
      <c r="M196" s="23" t="s">
        <v>24</v>
      </c>
      <c r="N196" s="63">
        <v>2037</v>
      </c>
      <c r="O196" s="23" t="s">
        <v>24</v>
      </c>
      <c r="P196" s="63">
        <v>2254</v>
      </c>
      <c r="Q196" s="23" t="s">
        <v>24</v>
      </c>
      <c r="R196" s="63">
        <v>3273</v>
      </c>
      <c r="S196" s="23" t="s">
        <v>24</v>
      </c>
      <c r="T196" s="63">
        <v>3122</v>
      </c>
      <c r="U196" s="23" t="s">
        <v>24</v>
      </c>
      <c r="V196" s="63">
        <v>4672</v>
      </c>
      <c r="W196" s="23" t="s">
        <v>24</v>
      </c>
      <c r="X196" s="63">
        <v>2416</v>
      </c>
      <c r="Y196" s="23" t="s">
        <v>24</v>
      </c>
      <c r="Z196" s="68">
        <v>2224</v>
      </c>
      <c r="AA196" s="43" t="s">
        <v>24</v>
      </c>
      <c r="AB196" s="36">
        <f>D196+F196+H196+J196+L196+N196+P196+R196+T196+V196+X196+Z196</f>
        <v>33299</v>
      </c>
      <c r="AC196" s="26"/>
      <c r="AD196" s="27"/>
    </row>
    <row r="197" spans="1:30" ht="27" customHeight="1" thickBot="1" thickTop="1">
      <c r="A197" s="101"/>
      <c r="B197" s="103"/>
      <c r="C197" s="21" t="s">
        <v>19</v>
      </c>
      <c r="D197" s="69">
        <f>D196-Z170</f>
        <v>-667</v>
      </c>
      <c r="E197" s="28">
        <f>D197/Z170</f>
        <v>-0.2891200693541396</v>
      </c>
      <c r="F197" s="69">
        <f>F196-D196</f>
        <v>720</v>
      </c>
      <c r="G197" s="28">
        <f>F197/D196</f>
        <v>0.43902439024390244</v>
      </c>
      <c r="H197" s="69">
        <f>H196-F196</f>
        <v>880</v>
      </c>
      <c r="I197" s="28">
        <f>H197/F196</f>
        <v>0.3728813559322034</v>
      </c>
      <c r="J197" s="69">
        <f>J196-H196</f>
        <v>-75</v>
      </c>
      <c r="K197" s="28">
        <f>J197/H196</f>
        <v>-0.023148148148148147</v>
      </c>
      <c r="L197" s="69">
        <f>L196-J196</f>
        <v>-269</v>
      </c>
      <c r="M197" s="28">
        <f>L197/J196</f>
        <v>-0.08499210110584518</v>
      </c>
      <c r="N197" s="60">
        <f>N196-L196</f>
        <v>-859</v>
      </c>
      <c r="O197" s="39">
        <f>N197/L196</f>
        <v>-0.29661602209944754</v>
      </c>
      <c r="P197" s="60">
        <f>P196-N196</f>
        <v>217</v>
      </c>
      <c r="Q197" s="39">
        <f>P197/N196</f>
        <v>0.10652920962199312</v>
      </c>
      <c r="R197" s="60">
        <f>R196-P196</f>
        <v>1019</v>
      </c>
      <c r="S197" s="39">
        <f>R197/P196</f>
        <v>0.4520851818988465</v>
      </c>
      <c r="T197" s="60">
        <f>T196-R196</f>
        <v>-151</v>
      </c>
      <c r="U197" s="39">
        <f>T197/R196</f>
        <v>-0.046135044301863735</v>
      </c>
      <c r="V197" s="60">
        <f>V196-T196</f>
        <v>1550</v>
      </c>
      <c r="W197" s="39">
        <f>V197/T196</f>
        <v>0.4964766175528507</v>
      </c>
      <c r="X197" s="60">
        <f>X196-V196</f>
        <v>-2256</v>
      </c>
      <c r="Y197" s="39">
        <f>X197/V196</f>
        <v>-0.4828767123287671</v>
      </c>
      <c r="Z197" s="66">
        <f>Z196-X196</f>
        <v>-192</v>
      </c>
      <c r="AA197" s="48">
        <f>Z197/X196</f>
        <v>-0.07947019867549669</v>
      </c>
      <c r="AB197" s="91">
        <f>AB196-D196-F196-H196-J196-L196-N196-P196-R196-T196-V196-X196</f>
        <v>2224</v>
      </c>
      <c r="AC197" s="42"/>
      <c r="AD197" s="71"/>
    </row>
    <row r="198" spans="1:30" ht="27" customHeight="1" thickBot="1" thickTop="1">
      <c r="A198" s="101"/>
      <c r="B198" s="104"/>
      <c r="C198" s="18" t="s">
        <v>20</v>
      </c>
      <c r="D198" s="61">
        <f>D196-D170</f>
        <v>-34</v>
      </c>
      <c r="E198" s="29">
        <f>D198/D170</f>
        <v>-0.02031063321385902</v>
      </c>
      <c r="F198" s="61">
        <f>F197-F170</f>
        <v>-1833</v>
      </c>
      <c r="G198" s="29">
        <f>F198/F170</f>
        <v>-0.717978848413631</v>
      </c>
      <c r="H198" s="61">
        <f>H197-H170</f>
        <v>-1681</v>
      </c>
      <c r="I198" s="29">
        <f>H198/H170</f>
        <v>-0.6563842249121437</v>
      </c>
      <c r="J198" s="61">
        <f>J197-J170</f>
        <v>-3249</v>
      </c>
      <c r="K198" s="29">
        <f>J198/J170</f>
        <v>-1.0236294896030245</v>
      </c>
      <c r="L198" s="61">
        <f>L197-L170</f>
        <v>-2155</v>
      </c>
      <c r="M198" s="29">
        <f>L198/L170</f>
        <v>-1.142629904559915</v>
      </c>
      <c r="N198" s="61">
        <f>N197-N170</f>
        <v>-3546</v>
      </c>
      <c r="O198" s="29">
        <f>N198/N170</f>
        <v>-1.3196873836992928</v>
      </c>
      <c r="P198" s="61">
        <f>P197-P170</f>
        <v>-2451</v>
      </c>
      <c r="Q198" s="29">
        <f>P198/P170</f>
        <v>-0.9186656671664168</v>
      </c>
      <c r="R198" s="61">
        <f>R197-R170</f>
        <v>-728</v>
      </c>
      <c r="S198" s="29">
        <f>R198/R170</f>
        <v>-0.41671436748712076</v>
      </c>
      <c r="T198" s="61">
        <f>T197-T170</f>
        <v>-5009</v>
      </c>
      <c r="U198" s="29">
        <f>T198/T170</f>
        <v>-1.031082750102923</v>
      </c>
      <c r="V198" s="61">
        <f>V197-V170</f>
        <v>-1780</v>
      </c>
      <c r="W198" s="29">
        <f>V198/V170</f>
        <v>-0.5345345345345346</v>
      </c>
      <c r="X198" s="61">
        <f>X197-X170</f>
        <v>-4486</v>
      </c>
      <c r="Y198" s="29">
        <f>X198/X170</f>
        <v>-2.011659192825112</v>
      </c>
      <c r="Z198" s="66">
        <f>Z197-Z170</f>
        <v>-2499</v>
      </c>
      <c r="AA198" s="48">
        <f>Z198/Z170</f>
        <v>-1.083224967490247</v>
      </c>
      <c r="AB198" s="37"/>
      <c r="AC198" s="42"/>
      <c r="AD198" s="41"/>
    </row>
    <row r="199" spans="1:30" ht="27" customHeight="1" thickBot="1" thickTop="1">
      <c r="A199" s="101" t="s">
        <v>10</v>
      </c>
      <c r="B199" s="102" t="s">
        <v>17</v>
      </c>
      <c r="C199" s="20"/>
      <c r="D199" s="63">
        <v>548</v>
      </c>
      <c r="E199" s="23" t="s">
        <v>24</v>
      </c>
      <c r="F199" s="63">
        <v>738</v>
      </c>
      <c r="G199" s="23" t="s">
        <v>24</v>
      </c>
      <c r="H199" s="63">
        <v>1023</v>
      </c>
      <c r="I199" s="23" t="s">
        <v>24</v>
      </c>
      <c r="J199" s="63">
        <v>1063</v>
      </c>
      <c r="K199" s="23" t="s">
        <v>24</v>
      </c>
      <c r="L199" s="63">
        <v>868</v>
      </c>
      <c r="M199" s="23" t="s">
        <v>24</v>
      </c>
      <c r="N199" s="63">
        <v>896</v>
      </c>
      <c r="O199" s="23" t="s">
        <v>24</v>
      </c>
      <c r="P199" s="63">
        <v>896</v>
      </c>
      <c r="Q199" s="23" t="s">
        <v>24</v>
      </c>
      <c r="R199" s="63">
        <v>1775</v>
      </c>
      <c r="S199" s="23" t="s">
        <v>24</v>
      </c>
      <c r="T199" s="63">
        <v>1330</v>
      </c>
      <c r="U199" s="23" t="s">
        <v>24</v>
      </c>
      <c r="V199" s="63">
        <v>1002</v>
      </c>
      <c r="W199" s="23" t="s">
        <v>24</v>
      </c>
      <c r="X199" s="63">
        <v>746</v>
      </c>
      <c r="Y199" s="23" t="s">
        <v>24</v>
      </c>
      <c r="Z199" s="68">
        <v>803</v>
      </c>
      <c r="AA199" s="43" t="s">
        <v>24</v>
      </c>
      <c r="AB199" s="36">
        <f>D199+F199+H199+J199+L199+N199+P199+R199+T199+V199+X199+Z199</f>
        <v>11688</v>
      </c>
      <c r="AC199" s="26"/>
      <c r="AD199" s="27"/>
    </row>
    <row r="200" spans="1:30" ht="27" customHeight="1" thickBot="1" thickTop="1">
      <c r="A200" s="101"/>
      <c r="B200" s="103"/>
      <c r="C200" s="21" t="s">
        <v>19</v>
      </c>
      <c r="D200" s="69">
        <f>D199-Z173</f>
        <v>-350</v>
      </c>
      <c r="E200" s="28">
        <f>D200/Z173</f>
        <v>-0.3897550111358575</v>
      </c>
      <c r="F200" s="69">
        <f>F199-D199</f>
        <v>190</v>
      </c>
      <c r="G200" s="28">
        <f>F200/D199</f>
        <v>0.3467153284671533</v>
      </c>
      <c r="H200" s="69">
        <f>H199-F199</f>
        <v>285</v>
      </c>
      <c r="I200" s="28">
        <f>H200/F199</f>
        <v>0.3861788617886179</v>
      </c>
      <c r="J200" s="69">
        <f>J199-H199</f>
        <v>40</v>
      </c>
      <c r="K200" s="28">
        <f>J200/H199</f>
        <v>0.039100684261974585</v>
      </c>
      <c r="L200" s="69">
        <f>L199-J199</f>
        <v>-195</v>
      </c>
      <c r="M200" s="28">
        <f>L200/J199</f>
        <v>-0.18344308560677328</v>
      </c>
      <c r="N200" s="60">
        <f>N199-L199</f>
        <v>28</v>
      </c>
      <c r="O200" s="39">
        <f>N200/L199</f>
        <v>0.03225806451612903</v>
      </c>
      <c r="P200" s="60">
        <f>P199-N199</f>
        <v>0</v>
      </c>
      <c r="Q200" s="39">
        <f>P200/N199</f>
        <v>0</v>
      </c>
      <c r="R200" s="60">
        <f>R199-P199</f>
        <v>879</v>
      </c>
      <c r="S200" s="39">
        <f>R200/P199</f>
        <v>0.9810267857142857</v>
      </c>
      <c r="T200" s="60">
        <f>T199-R199</f>
        <v>-445</v>
      </c>
      <c r="U200" s="39">
        <f>T200/R199</f>
        <v>-0.2507042253521127</v>
      </c>
      <c r="V200" s="60">
        <f>V199-T199</f>
        <v>-328</v>
      </c>
      <c r="W200" s="39">
        <f>V200/T199</f>
        <v>-0.24661654135338346</v>
      </c>
      <c r="X200" s="60">
        <f>X199-V199</f>
        <v>-256</v>
      </c>
      <c r="Y200" s="39">
        <f>X200/V199</f>
        <v>-0.2554890219560878</v>
      </c>
      <c r="Z200" s="66">
        <f>Z199-X199</f>
        <v>57</v>
      </c>
      <c r="AA200" s="48">
        <f>Z200/X199</f>
        <v>0.07640750670241286</v>
      </c>
      <c r="AB200" s="91">
        <f>AB199-D199-F199-H199-J199-L199-N199-P199-R199-T199-V199-X199</f>
        <v>803</v>
      </c>
      <c r="AC200" s="42"/>
      <c r="AD200" s="71"/>
    </row>
    <row r="201" spans="1:30" ht="27" customHeight="1" thickBot="1" thickTop="1">
      <c r="A201" s="101"/>
      <c r="B201" s="104"/>
      <c r="C201" s="18" t="s">
        <v>20</v>
      </c>
      <c r="D201" s="61">
        <f>D199-D173</f>
        <v>-948</v>
      </c>
      <c r="E201" s="29">
        <f>D201/D173</f>
        <v>-0.6336898395721925</v>
      </c>
      <c r="F201" s="61">
        <f>F199-F173</f>
        <v>-84</v>
      </c>
      <c r="G201" s="29">
        <f>F201/F173</f>
        <v>-0.10218978102189781</v>
      </c>
      <c r="H201" s="61">
        <f>H199-H173</f>
        <v>-25</v>
      </c>
      <c r="I201" s="29">
        <f>H201/H173</f>
        <v>-0.02385496183206107</v>
      </c>
      <c r="J201" s="61">
        <f>J199-J173</f>
        <v>14</v>
      </c>
      <c r="K201" s="29">
        <f>J201/J173</f>
        <v>0.01334604385128694</v>
      </c>
      <c r="L201" s="61">
        <f>L199-L173</f>
        <v>170</v>
      </c>
      <c r="M201" s="29">
        <f>L201/L173</f>
        <v>0.24355300859598855</v>
      </c>
      <c r="N201" s="61">
        <f>N199-N173</f>
        <v>268</v>
      </c>
      <c r="O201" s="29">
        <f>N201/N173</f>
        <v>0.4267515923566879</v>
      </c>
      <c r="P201" s="61">
        <f>P199-P173</f>
        <v>-189</v>
      </c>
      <c r="Q201" s="29">
        <f>P201/P173</f>
        <v>-0.17419354838709677</v>
      </c>
      <c r="R201" s="61">
        <f>R199-R173</f>
        <v>-95</v>
      </c>
      <c r="S201" s="29">
        <f>R201/R173</f>
        <v>-0.05080213903743316</v>
      </c>
      <c r="T201" s="61">
        <f>T199-T173</f>
        <v>8</v>
      </c>
      <c r="U201" s="29">
        <f>T201/T173</f>
        <v>0.006051437216338881</v>
      </c>
      <c r="V201" s="61">
        <f>V199-V173</f>
        <v>-295</v>
      </c>
      <c r="W201" s="29">
        <f>V201/V173</f>
        <v>-0.2274479568234387</v>
      </c>
      <c r="X201" s="61">
        <f>X199-X173</f>
        <v>52</v>
      </c>
      <c r="Y201" s="29">
        <f>X201/X173</f>
        <v>0.07492795389048991</v>
      </c>
      <c r="Z201" s="66">
        <f>Z199-Z173</f>
        <v>-95</v>
      </c>
      <c r="AA201" s="48">
        <f>Z201/Z173</f>
        <v>-0.10579064587973273</v>
      </c>
      <c r="AB201" s="37"/>
      <c r="AC201" s="70"/>
      <c r="AD201" s="41"/>
    </row>
    <row r="202" spans="1:30" ht="27" customHeight="1" thickBot="1" thickTop="1">
      <c r="A202" s="101" t="s">
        <v>11</v>
      </c>
      <c r="B202" s="102" t="s">
        <v>15</v>
      </c>
      <c r="C202" s="20"/>
      <c r="D202" s="63">
        <v>3705</v>
      </c>
      <c r="E202" s="23" t="s">
        <v>24</v>
      </c>
      <c r="F202" s="63">
        <v>3335</v>
      </c>
      <c r="G202" s="23" t="s">
        <v>24</v>
      </c>
      <c r="H202" s="63">
        <v>3086</v>
      </c>
      <c r="I202" s="23" t="s">
        <v>24</v>
      </c>
      <c r="J202" s="63">
        <v>2851</v>
      </c>
      <c r="K202" s="23" t="s">
        <v>24</v>
      </c>
      <c r="L202" s="63">
        <v>2591</v>
      </c>
      <c r="M202" s="23" t="s">
        <v>24</v>
      </c>
      <c r="N202" s="63">
        <v>2783</v>
      </c>
      <c r="O202" s="23" t="s">
        <v>24</v>
      </c>
      <c r="P202" s="63">
        <v>3106</v>
      </c>
      <c r="Q202" s="23" t="s">
        <v>24</v>
      </c>
      <c r="R202" s="63">
        <v>2754</v>
      </c>
      <c r="S202" s="23" t="s">
        <v>24</v>
      </c>
      <c r="T202" s="63">
        <v>3143</v>
      </c>
      <c r="U202" s="23" t="s">
        <v>24</v>
      </c>
      <c r="V202" s="63">
        <v>3215</v>
      </c>
      <c r="W202" s="23" t="s">
        <v>24</v>
      </c>
      <c r="X202" s="63">
        <v>2636</v>
      </c>
      <c r="Y202" s="23" t="s">
        <v>24</v>
      </c>
      <c r="Z202" s="68">
        <v>3622</v>
      </c>
      <c r="AA202" s="43" t="s">
        <v>24</v>
      </c>
      <c r="AB202" s="36">
        <f>D202+F202+H202+J202+L202+N202+P202+R202+T202+V202+X202+Z202</f>
        <v>36827</v>
      </c>
      <c r="AC202" s="26"/>
      <c r="AD202" s="27"/>
    </row>
    <row r="203" spans="1:30" ht="27" customHeight="1" thickBot="1" thickTop="1">
      <c r="A203" s="101"/>
      <c r="B203" s="103"/>
      <c r="C203" s="21" t="s">
        <v>19</v>
      </c>
      <c r="D203" s="69">
        <f>D202-Z176</f>
        <v>3</v>
      </c>
      <c r="E203" s="28">
        <f>D203/Z176</f>
        <v>0.0008103727714748784</v>
      </c>
      <c r="F203" s="69">
        <f>F202-D202</f>
        <v>-370</v>
      </c>
      <c r="G203" s="28">
        <f>F203/D202</f>
        <v>-0.09986504723346828</v>
      </c>
      <c r="H203" s="69">
        <f>H202-F202</f>
        <v>-249</v>
      </c>
      <c r="I203" s="28">
        <f>H203/F202</f>
        <v>-0.07466266866566716</v>
      </c>
      <c r="J203" s="69">
        <f>J202-H202</f>
        <v>-235</v>
      </c>
      <c r="K203" s="28">
        <f>J203/H202</f>
        <v>-0.076150356448477</v>
      </c>
      <c r="L203" s="69">
        <f>L202-J202</f>
        <v>-260</v>
      </c>
      <c r="M203" s="28">
        <f>L203/J202</f>
        <v>-0.09119607155384075</v>
      </c>
      <c r="N203" s="60">
        <f>N202-L202</f>
        <v>192</v>
      </c>
      <c r="O203" s="39">
        <f>N203/L202</f>
        <v>0.07410266306445387</v>
      </c>
      <c r="P203" s="60">
        <f>P202-N202</f>
        <v>323</v>
      </c>
      <c r="Q203" s="39">
        <f>P203/N202</f>
        <v>0.11606180380883938</v>
      </c>
      <c r="R203" s="60">
        <f>R202-P202</f>
        <v>-352</v>
      </c>
      <c r="S203" s="39">
        <f>R203/P202</f>
        <v>-0.11332904056664521</v>
      </c>
      <c r="T203" s="60">
        <f>T202-R202</f>
        <v>389</v>
      </c>
      <c r="U203" s="39">
        <f>T203/R202</f>
        <v>0.1412490922294844</v>
      </c>
      <c r="V203" s="60">
        <f>V202-T202</f>
        <v>72</v>
      </c>
      <c r="W203" s="39">
        <f>V203/T202</f>
        <v>0.02290804963410754</v>
      </c>
      <c r="X203" s="60">
        <f>X202-V202</f>
        <v>-579</v>
      </c>
      <c r="Y203" s="39">
        <f>X203/V202</f>
        <v>-0.18009331259720063</v>
      </c>
      <c r="Z203" s="66">
        <f>Z202-X202</f>
        <v>986</v>
      </c>
      <c r="AA203" s="48">
        <f>Z203/X202</f>
        <v>0.37405159332321697</v>
      </c>
      <c r="AB203" s="91">
        <f>AB202-D202-F202-H202-J202-L202-N202-P202-R202-T202-V202-X202</f>
        <v>3622</v>
      </c>
      <c r="AC203" s="12"/>
      <c r="AD203" s="71"/>
    </row>
    <row r="204" spans="1:29" ht="27" customHeight="1" thickBot="1" thickTop="1">
      <c r="A204" s="101"/>
      <c r="B204" s="104"/>
      <c r="C204" s="18" t="s">
        <v>20</v>
      </c>
      <c r="D204" s="61">
        <f>D202-D176</f>
        <v>-90</v>
      </c>
      <c r="E204" s="29">
        <f>D204/D176</f>
        <v>-0.023715415019762844</v>
      </c>
      <c r="F204" s="61">
        <f>F202-F176</f>
        <v>126</v>
      </c>
      <c r="G204" s="29">
        <f>F204/F176</f>
        <v>0.039264568401371144</v>
      </c>
      <c r="H204" s="61">
        <f>H202-H176</f>
        <v>58</v>
      </c>
      <c r="I204" s="29">
        <f>H204/H176</f>
        <v>0.01915455746367239</v>
      </c>
      <c r="J204" s="61">
        <f>J202-J176</f>
        <v>-190</v>
      </c>
      <c r="K204" s="29">
        <f>J204/J176</f>
        <v>-0.062479447550147976</v>
      </c>
      <c r="L204" s="61">
        <f>L202-L176</f>
        <v>267</v>
      </c>
      <c r="M204" s="29">
        <f>L204/L176</f>
        <v>0.1148881239242685</v>
      </c>
      <c r="N204" s="61">
        <f>N202-N176</f>
        <v>-382</v>
      </c>
      <c r="O204" s="29">
        <f>N204/N176</f>
        <v>-0.12069510268562401</v>
      </c>
      <c r="P204" s="61">
        <f>P202-P176</f>
        <v>-364</v>
      </c>
      <c r="Q204" s="29">
        <f>P204/P176</f>
        <v>-0.10489913544668587</v>
      </c>
      <c r="R204" s="61">
        <f>R202-R176</f>
        <v>386</v>
      </c>
      <c r="S204" s="29">
        <f>R204/R176</f>
        <v>0.16300675675675674</v>
      </c>
      <c r="T204" s="61">
        <f>T202-T176</f>
        <v>-84</v>
      </c>
      <c r="U204" s="29">
        <f>T204/T176</f>
        <v>-0.026030368763557483</v>
      </c>
      <c r="V204" s="61">
        <f>V202-V176</f>
        <v>50</v>
      </c>
      <c r="W204" s="29">
        <f>V204/V176</f>
        <v>0.01579778830963665</v>
      </c>
      <c r="X204" s="61">
        <f>X202-X176</f>
        <v>-243</v>
      </c>
      <c r="Y204" s="29">
        <f>X204/X176</f>
        <v>-0.08440430705105939</v>
      </c>
      <c r="Z204" s="66">
        <f>Z202-Z176</f>
        <v>-80</v>
      </c>
      <c r="AA204" s="48">
        <f>Z204/Z176</f>
        <v>-0.021609940572663425</v>
      </c>
      <c r="AB204" s="10"/>
      <c r="AC204" s="9"/>
    </row>
    <row r="205" spans="1:29" ht="27" customHeight="1" thickBot="1">
      <c r="A205" s="130" t="s">
        <v>12</v>
      </c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0"/>
      <c r="AC205" s="9"/>
    </row>
    <row r="206" spans="1:29" ht="27" customHeight="1" thickBot="1">
      <c r="A206" s="101" t="s">
        <v>13</v>
      </c>
      <c r="B206" s="102" t="s">
        <v>14</v>
      </c>
      <c r="C206" s="5"/>
      <c r="D206" s="63">
        <v>2023</v>
      </c>
      <c r="E206" s="23" t="s">
        <v>24</v>
      </c>
      <c r="F206" s="63">
        <v>2295</v>
      </c>
      <c r="G206" s="23" t="s">
        <v>24</v>
      </c>
      <c r="H206" s="63">
        <v>2181</v>
      </c>
      <c r="I206" s="23" t="s">
        <v>24</v>
      </c>
      <c r="J206" s="63">
        <v>2019</v>
      </c>
      <c r="K206" s="23" t="s">
        <v>24</v>
      </c>
      <c r="L206" s="63">
        <v>2062</v>
      </c>
      <c r="M206" s="23" t="s">
        <v>24</v>
      </c>
      <c r="N206" s="63">
        <v>1740</v>
      </c>
      <c r="O206" s="23" t="s">
        <v>24</v>
      </c>
      <c r="P206" s="63">
        <v>1657</v>
      </c>
      <c r="Q206" s="23" t="s">
        <v>24</v>
      </c>
      <c r="R206" s="63">
        <v>1461</v>
      </c>
      <c r="S206" s="23" t="s">
        <v>24</v>
      </c>
      <c r="T206" s="63">
        <v>1642</v>
      </c>
      <c r="U206" s="23" t="s">
        <v>24</v>
      </c>
      <c r="V206" s="63">
        <v>1982</v>
      </c>
      <c r="W206" s="23" t="s">
        <v>24</v>
      </c>
      <c r="X206" s="63">
        <v>1979</v>
      </c>
      <c r="Y206" s="23" t="s">
        <v>24</v>
      </c>
      <c r="Z206" s="75">
        <v>2026</v>
      </c>
      <c r="AA206" s="76" t="s">
        <v>24</v>
      </c>
      <c r="AB206" s="10"/>
      <c r="AC206" s="9"/>
    </row>
    <row r="207" spans="1:29" ht="27" customHeight="1" thickBot="1" thickTop="1">
      <c r="A207" s="101"/>
      <c r="B207" s="103"/>
      <c r="C207" s="21" t="s">
        <v>19</v>
      </c>
      <c r="D207" s="69">
        <f>D206-Z180</f>
        <v>-5</v>
      </c>
      <c r="E207" s="28">
        <f>D207/Z180</f>
        <v>-0.002465483234714004</v>
      </c>
      <c r="F207" s="69">
        <f>F206-D206</f>
        <v>272</v>
      </c>
      <c r="G207" s="28">
        <f>F207/D206</f>
        <v>0.13445378151260504</v>
      </c>
      <c r="H207" s="69">
        <f>H206-F206</f>
        <v>-114</v>
      </c>
      <c r="I207" s="28">
        <f>H207/F206</f>
        <v>-0.04967320261437908</v>
      </c>
      <c r="J207" s="69">
        <f>J206-H206</f>
        <v>-162</v>
      </c>
      <c r="K207" s="28">
        <f>J207/H206</f>
        <v>-0.07427785419532325</v>
      </c>
      <c r="L207" s="69">
        <f>L206-J206</f>
        <v>43</v>
      </c>
      <c r="M207" s="28">
        <f>L207/J206</f>
        <v>0.02129767211490837</v>
      </c>
      <c r="N207" s="60">
        <f>N206-L206</f>
        <v>-322</v>
      </c>
      <c r="O207" s="39">
        <f>N207/L206</f>
        <v>-0.15615906886517944</v>
      </c>
      <c r="P207" s="60">
        <f>P206-N206</f>
        <v>-83</v>
      </c>
      <c r="Q207" s="39">
        <f>P207/N206</f>
        <v>-0.04770114942528736</v>
      </c>
      <c r="R207" s="60">
        <f>R206-P206</f>
        <v>-196</v>
      </c>
      <c r="S207" s="39">
        <f>R207/P206</f>
        <v>-0.11828605914302957</v>
      </c>
      <c r="T207" s="60">
        <f>T206-R206</f>
        <v>181</v>
      </c>
      <c r="U207" s="39">
        <f>T207/R206</f>
        <v>0.12388774811772758</v>
      </c>
      <c r="V207" s="60">
        <f>V206-T206</f>
        <v>340</v>
      </c>
      <c r="W207" s="39">
        <f>V207/T206</f>
        <v>0.20706455542021923</v>
      </c>
      <c r="X207" s="60">
        <f>X206-V206</f>
        <v>-3</v>
      </c>
      <c r="Y207" s="39">
        <f>X207/V206</f>
        <v>-0.0015136226034308778</v>
      </c>
      <c r="Z207" s="66">
        <f>Z206-X206</f>
        <v>47</v>
      </c>
      <c r="AA207" s="48">
        <f>Z207/X206</f>
        <v>0.023749368367862556</v>
      </c>
      <c r="AB207" s="10"/>
      <c r="AC207" s="9"/>
    </row>
    <row r="208" spans="1:29" ht="27" customHeight="1" thickBot="1" thickTop="1">
      <c r="A208" s="101"/>
      <c r="B208" s="104"/>
      <c r="C208" s="18" t="s">
        <v>20</v>
      </c>
      <c r="D208" s="61">
        <f>D206-D180</f>
        <v>-585</v>
      </c>
      <c r="E208" s="29">
        <f>D208/D180</f>
        <v>-0.22430981595092025</v>
      </c>
      <c r="F208" s="61">
        <f>F206-F180</f>
        <v>-585</v>
      </c>
      <c r="G208" s="29">
        <f>F208/F180</f>
        <v>-0.203125</v>
      </c>
      <c r="H208" s="61">
        <f>H206-H180</f>
        <v>-742</v>
      </c>
      <c r="I208" s="29">
        <f>H208/H180</f>
        <v>-0.25384878549435513</v>
      </c>
      <c r="J208" s="61">
        <f>J206-J180</f>
        <v>-734</v>
      </c>
      <c r="K208" s="29">
        <f>J208/J180</f>
        <v>-0.2666182346531057</v>
      </c>
      <c r="L208" s="61">
        <f>L206-L180</f>
        <v>-439</v>
      </c>
      <c r="M208" s="29">
        <f>L208/L180</f>
        <v>-0.1755297880847661</v>
      </c>
      <c r="N208" s="61">
        <f>N206-N180</f>
        <v>-577</v>
      </c>
      <c r="O208" s="29">
        <f>N208/N180</f>
        <v>-0.24902891670263272</v>
      </c>
      <c r="P208" s="61">
        <f>P206-P180</f>
        <v>-721</v>
      </c>
      <c r="Q208" s="29">
        <f>P208/P180</f>
        <v>-0.3031959629941127</v>
      </c>
      <c r="R208" s="61">
        <f>R206-R180</f>
        <v>-846</v>
      </c>
      <c r="S208" s="29">
        <f>R208/R180</f>
        <v>-0.36671001300390116</v>
      </c>
      <c r="T208" s="61">
        <f>T206-T180</f>
        <v>-245</v>
      </c>
      <c r="U208" s="29">
        <f>T208/T180</f>
        <v>-0.12983571807101218</v>
      </c>
      <c r="V208" s="61">
        <f>V206-V180</f>
        <v>-132</v>
      </c>
      <c r="W208" s="29">
        <f>V208/V180</f>
        <v>-0.06244087038789026</v>
      </c>
      <c r="X208" s="61">
        <f>X206-X180</f>
        <v>-233</v>
      </c>
      <c r="Y208" s="29">
        <f>X208/X180</f>
        <v>-0.10533453887884267</v>
      </c>
      <c r="Z208" s="66">
        <f>Z206-Z180</f>
        <v>-2</v>
      </c>
      <c r="AA208" s="48">
        <f>Z208/Z180</f>
        <v>-0.0009861932938856016</v>
      </c>
      <c r="AB208" s="10"/>
      <c r="AC208" s="9"/>
    </row>
    <row r="210" ht="13.5" thickBot="1"/>
    <row r="211" spans="1:30" ht="31.5" customHeight="1" thickBot="1" thickTop="1">
      <c r="A211" s="118" t="s">
        <v>55</v>
      </c>
      <c r="B211" s="118"/>
      <c r="C211" s="118"/>
      <c r="D211" s="118"/>
      <c r="E211" s="118"/>
      <c r="F211" s="118"/>
      <c r="G211" s="118"/>
      <c r="H211" s="118"/>
      <c r="I211" s="118"/>
      <c r="J211" s="118"/>
      <c r="K211" s="118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</row>
    <row r="212" spans="4:14" ht="14.25" thickBot="1" thickTop="1">
      <c r="D212" s="6"/>
      <c r="F212" s="6"/>
      <c r="H212" s="6"/>
      <c r="J212" s="6"/>
      <c r="L212" s="6"/>
      <c r="N212" s="6"/>
    </row>
    <row r="213" spans="1:30" ht="24" customHeight="1" thickBot="1">
      <c r="A213" s="101" t="s">
        <v>0</v>
      </c>
      <c r="B213" s="120" t="s">
        <v>1</v>
      </c>
      <c r="C213" s="132"/>
      <c r="D213" s="130" t="s">
        <v>54</v>
      </c>
      <c r="E213" s="114"/>
      <c r="F213" s="114"/>
      <c r="G213" s="114"/>
      <c r="H213" s="114"/>
      <c r="I213" s="114"/>
      <c r="J213" s="114"/>
      <c r="K213" s="114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31"/>
      <c r="AB213" s="122" t="s">
        <v>21</v>
      </c>
      <c r="AC213" s="125" t="s">
        <v>22</v>
      </c>
      <c r="AD213" s="126"/>
    </row>
    <row r="214" spans="1:30" ht="25.5" customHeight="1" thickBot="1" thickTop="1">
      <c r="A214" s="101"/>
      <c r="B214" s="121"/>
      <c r="C214" s="101"/>
      <c r="D214" s="110" t="s">
        <v>4</v>
      </c>
      <c r="E214" s="111"/>
      <c r="F214" s="110" t="s">
        <v>5</v>
      </c>
      <c r="G214" s="111"/>
      <c r="H214" s="110" t="s">
        <v>25</v>
      </c>
      <c r="I214" s="111"/>
      <c r="J214" s="110" t="s">
        <v>26</v>
      </c>
      <c r="K214" s="111"/>
      <c r="L214" s="110" t="s">
        <v>27</v>
      </c>
      <c r="M214" s="111"/>
      <c r="N214" s="110" t="s">
        <v>28</v>
      </c>
      <c r="O214" s="111"/>
      <c r="P214" s="110" t="s">
        <v>29</v>
      </c>
      <c r="Q214" s="111"/>
      <c r="R214" s="110" t="s">
        <v>33</v>
      </c>
      <c r="S214" s="111"/>
      <c r="T214" s="110" t="s">
        <v>34</v>
      </c>
      <c r="U214" s="111"/>
      <c r="V214" s="110" t="s">
        <v>35</v>
      </c>
      <c r="W214" s="111"/>
      <c r="X214" s="110" t="s">
        <v>36</v>
      </c>
      <c r="Y214" s="111"/>
      <c r="Z214" s="112" t="s">
        <v>37</v>
      </c>
      <c r="AA214" s="113"/>
      <c r="AB214" s="123"/>
      <c r="AC214" s="127"/>
      <c r="AD214" s="128"/>
    </row>
    <row r="215" spans="1:30" ht="24" customHeight="1" thickBot="1" thickTop="1">
      <c r="A215" s="2"/>
      <c r="B215" s="1"/>
      <c r="C215" s="105" t="s">
        <v>32</v>
      </c>
      <c r="D215" s="106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7"/>
      <c r="AB215" s="124"/>
      <c r="AC215" s="24" t="s">
        <v>23</v>
      </c>
      <c r="AD215" s="25" t="s">
        <v>24</v>
      </c>
    </row>
    <row r="216" spans="1:30" ht="13.5" thickBot="1">
      <c r="A216" s="3"/>
      <c r="B216" s="3"/>
      <c r="C216" s="3"/>
      <c r="D216" s="6"/>
      <c r="E216" s="3"/>
      <c r="F216" s="33"/>
      <c r="G216" s="4"/>
      <c r="H216" s="34"/>
      <c r="I216" s="16"/>
      <c r="J216" s="33"/>
      <c r="K216" s="4"/>
      <c r="L216" s="6"/>
      <c r="M216" s="3"/>
      <c r="N216" s="6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115"/>
      <c r="AC216" s="116"/>
      <c r="AD216" s="117"/>
    </row>
    <row r="217" spans="1:30" ht="25.5" customHeight="1" thickBot="1" thickTop="1">
      <c r="A217" s="101" t="s">
        <v>6</v>
      </c>
      <c r="B217" s="102" t="s">
        <v>7</v>
      </c>
      <c r="C217" s="7"/>
      <c r="D217" s="59">
        <v>136349</v>
      </c>
      <c r="E217" s="22" t="s">
        <v>24</v>
      </c>
      <c r="F217" s="59">
        <v>136056</v>
      </c>
      <c r="G217" s="22" t="s">
        <v>24</v>
      </c>
      <c r="H217" s="59">
        <v>135690</v>
      </c>
      <c r="I217" s="22" t="s">
        <v>24</v>
      </c>
      <c r="J217" s="59">
        <v>134527</v>
      </c>
      <c r="K217" s="22" t="s">
        <v>24</v>
      </c>
      <c r="L217" s="59">
        <v>133979</v>
      </c>
      <c r="M217" s="22" t="s">
        <v>24</v>
      </c>
      <c r="N217" s="59">
        <v>133041</v>
      </c>
      <c r="O217" s="22" t="s">
        <v>24</v>
      </c>
      <c r="P217" s="59">
        <v>131927</v>
      </c>
      <c r="Q217" s="22" t="s">
        <v>24</v>
      </c>
      <c r="R217" s="59">
        <v>130781</v>
      </c>
      <c r="S217" s="22" t="s">
        <v>24</v>
      </c>
      <c r="T217" s="59">
        <v>128464</v>
      </c>
      <c r="U217" s="22" t="s">
        <v>24</v>
      </c>
      <c r="V217" s="59">
        <v>126909</v>
      </c>
      <c r="W217" s="22" t="s">
        <v>24</v>
      </c>
      <c r="X217" s="59">
        <v>126274</v>
      </c>
      <c r="Y217" s="22" t="s">
        <v>24</v>
      </c>
      <c r="Z217" s="65">
        <v>125906</v>
      </c>
      <c r="AA217" s="43" t="s">
        <v>24</v>
      </c>
      <c r="AB217" s="108"/>
      <c r="AC217" s="129"/>
      <c r="AD217" s="51"/>
    </row>
    <row r="218" spans="1:29" ht="25.5" customHeight="1" thickBot="1" thickTop="1">
      <c r="A218" s="101"/>
      <c r="B218" s="103"/>
      <c r="C218" s="17" t="s">
        <v>19</v>
      </c>
      <c r="D218" s="69">
        <f>D217-Z190</f>
        <v>764</v>
      </c>
      <c r="E218" s="28">
        <f>D218/Z190</f>
        <v>0.0056348416122727445</v>
      </c>
      <c r="F218" s="69">
        <f>F217-D217</f>
        <v>-293</v>
      </c>
      <c r="G218" s="28">
        <f>F218/D217</f>
        <v>-0.002148897314978474</v>
      </c>
      <c r="H218" s="69">
        <f>H217-F217</f>
        <v>-366</v>
      </c>
      <c r="I218" s="28">
        <f>H218/F217</f>
        <v>-0.0026900687952019758</v>
      </c>
      <c r="J218" s="69">
        <f>J217-H217</f>
        <v>-1163</v>
      </c>
      <c r="K218" s="28">
        <f>J218/H217</f>
        <v>-0.008571007443437247</v>
      </c>
      <c r="L218" s="69">
        <f>L217-J217</f>
        <v>-548</v>
      </c>
      <c r="M218" s="28">
        <f>L218/J217</f>
        <v>-0.004073531707389595</v>
      </c>
      <c r="N218" s="60">
        <f>N217-L217</f>
        <v>-938</v>
      </c>
      <c r="O218" s="39">
        <f>N218/L217</f>
        <v>-0.00700109718687257</v>
      </c>
      <c r="P218" s="60">
        <f>P217-N217</f>
        <v>-1114</v>
      </c>
      <c r="Q218" s="39">
        <f>P218/N217</f>
        <v>-0.008373358588705738</v>
      </c>
      <c r="R218" s="60">
        <f>R217-P217</f>
        <v>-1146</v>
      </c>
      <c r="S218" s="39">
        <f>R218/P217</f>
        <v>-0.0086866221470965</v>
      </c>
      <c r="T218" s="60">
        <f>T217-R217</f>
        <v>-2317</v>
      </c>
      <c r="U218" s="39">
        <f>T218/R217</f>
        <v>-0.017716640796445967</v>
      </c>
      <c r="V218" s="60">
        <f>V217-T217</f>
        <v>-1555</v>
      </c>
      <c r="W218" s="39">
        <f>V218/T217</f>
        <v>-0.012104558475526217</v>
      </c>
      <c r="X218" s="60">
        <f>X217-V217</f>
        <v>-635</v>
      </c>
      <c r="Y218" s="39">
        <f>X218/V217</f>
        <v>-0.005003585246121237</v>
      </c>
      <c r="Z218" s="66">
        <f>Z217-X217</f>
        <v>-368</v>
      </c>
      <c r="AA218" s="48">
        <f>Z218/X217</f>
        <v>-0.002914297480082994</v>
      </c>
      <c r="AB218" s="65">
        <f>(D217+F217+H217+J217+L217+N217+P217+R217+T217+V217+X217+Z217)/12</f>
        <v>131658.58333333334</v>
      </c>
      <c r="AC218" s="9"/>
    </row>
    <row r="219" spans="1:29" ht="25.5" customHeight="1" thickBot="1">
      <c r="A219" s="101"/>
      <c r="B219" s="104"/>
      <c r="C219" s="18" t="s">
        <v>20</v>
      </c>
      <c r="D219" s="61">
        <f>D217-D190</f>
        <v>-7358</v>
      </c>
      <c r="E219" s="29">
        <f>D219/D190</f>
        <v>-0.05120140285441906</v>
      </c>
      <c r="F219" s="61">
        <f>F217-F190</f>
        <v>-7784</v>
      </c>
      <c r="G219" s="29">
        <f>F219/F190</f>
        <v>-0.05411568409343715</v>
      </c>
      <c r="H219" s="61">
        <f>H217-H190</f>
        <v>-7114</v>
      </c>
      <c r="I219" s="29">
        <f>H219/H190</f>
        <v>-0.04981653174981093</v>
      </c>
      <c r="J219" s="61">
        <f>J217-J190</f>
        <v>-6611</v>
      </c>
      <c r="K219" s="29">
        <f>J219/J190</f>
        <v>-0.04684068075217163</v>
      </c>
      <c r="L219" s="61">
        <f>L217-L190</f>
        <v>-5698</v>
      </c>
      <c r="M219" s="29">
        <f>L219/L190</f>
        <v>-0.040794117857628674</v>
      </c>
      <c r="N219" s="61">
        <f>N217-N190</f>
        <v>-7253</v>
      </c>
      <c r="O219" s="29">
        <f>N219/N190</f>
        <v>-0.051698575847862346</v>
      </c>
      <c r="P219" s="61">
        <f>P217-P190</f>
        <v>-8206</v>
      </c>
      <c r="Q219" s="29">
        <f>P219/P190</f>
        <v>-0.058558654992043276</v>
      </c>
      <c r="R219" s="61">
        <f>R217-R190</f>
        <v>-7439</v>
      </c>
      <c r="S219" s="29">
        <f>R219/R190</f>
        <v>-0.0538199971060628</v>
      </c>
      <c r="T219" s="61">
        <f>T217-T190</f>
        <v>-9038</v>
      </c>
      <c r="U219" s="29">
        <f>T219/T190</f>
        <v>-0.06572995301886518</v>
      </c>
      <c r="V219" s="61">
        <f>V217-V190</f>
        <v>-8660</v>
      </c>
      <c r="W219" s="29">
        <f>V219/V190</f>
        <v>-0.0638789103703649</v>
      </c>
      <c r="X219" s="61">
        <f>X217-X190</f>
        <v>-8841</v>
      </c>
      <c r="Y219" s="29">
        <f>X219/X190</f>
        <v>-0.06543314953928135</v>
      </c>
      <c r="Z219" s="61">
        <f>Z217-Z190</f>
        <v>-9679</v>
      </c>
      <c r="AA219" s="29">
        <f>Z219/Z190</f>
        <v>-0.07138695283401557</v>
      </c>
      <c r="AB219" s="10"/>
      <c r="AC219" s="40"/>
    </row>
    <row r="220" spans="1:30" ht="25.5" customHeight="1" thickBot="1" thickTop="1">
      <c r="A220" s="101" t="s">
        <v>8</v>
      </c>
      <c r="B220" s="102" t="s">
        <v>18</v>
      </c>
      <c r="C220" s="19"/>
      <c r="D220" s="62">
        <v>4967</v>
      </c>
      <c r="E220" s="23" t="s">
        <v>24</v>
      </c>
      <c r="F220" s="62">
        <v>5010</v>
      </c>
      <c r="G220" s="23" t="s">
        <v>24</v>
      </c>
      <c r="H220" s="62">
        <v>5313</v>
      </c>
      <c r="I220" s="23" t="s">
        <v>24</v>
      </c>
      <c r="J220" s="62">
        <v>4129</v>
      </c>
      <c r="K220" s="23" t="s">
        <v>24</v>
      </c>
      <c r="L220" s="62">
        <v>4307</v>
      </c>
      <c r="M220" s="23" t="s">
        <v>24</v>
      </c>
      <c r="N220" s="62">
        <v>5423</v>
      </c>
      <c r="O220" s="23" t="s">
        <v>24</v>
      </c>
      <c r="P220" s="62">
        <v>5097</v>
      </c>
      <c r="Q220" s="23" t="s">
        <v>24</v>
      </c>
      <c r="R220" s="62">
        <v>5268</v>
      </c>
      <c r="S220" s="23" t="s">
        <v>24</v>
      </c>
      <c r="T220" s="62">
        <v>5787</v>
      </c>
      <c r="U220" s="23" t="s">
        <v>24</v>
      </c>
      <c r="V220" s="62">
        <v>5273</v>
      </c>
      <c r="W220" s="23" t="s">
        <v>24</v>
      </c>
      <c r="X220" s="62">
        <v>5089</v>
      </c>
      <c r="Y220" s="23" t="s">
        <v>24</v>
      </c>
      <c r="Z220" s="67">
        <v>5022</v>
      </c>
      <c r="AA220" s="43" t="s">
        <v>24</v>
      </c>
      <c r="AB220" s="36">
        <f>D220+F220+H220+J220+L220+N220+P220+R220+T220+V220+X220+Z220</f>
        <v>60685</v>
      </c>
      <c r="AC220" s="26"/>
      <c r="AD220" s="27"/>
    </row>
    <row r="221" spans="1:30" ht="25.5" customHeight="1" thickBot="1" thickTop="1">
      <c r="A221" s="101"/>
      <c r="B221" s="103"/>
      <c r="C221" s="17" t="s">
        <v>19</v>
      </c>
      <c r="D221" s="69">
        <f>D220-Z193</f>
        <v>-498</v>
      </c>
      <c r="E221" s="28">
        <f>D221/Z193</f>
        <v>-0.09112534309240622</v>
      </c>
      <c r="F221" s="69">
        <f>F220-D220</f>
        <v>43</v>
      </c>
      <c r="G221" s="28">
        <f>F221/D220</f>
        <v>0.00865713710489229</v>
      </c>
      <c r="H221" s="69">
        <f>H220-F220</f>
        <v>303</v>
      </c>
      <c r="I221" s="28">
        <f>H221/F220</f>
        <v>0.06047904191616767</v>
      </c>
      <c r="J221" s="69">
        <f>J220-H220</f>
        <v>-1184</v>
      </c>
      <c r="K221" s="28">
        <f>J221/H220</f>
        <v>-0.22284961415396198</v>
      </c>
      <c r="L221" s="69">
        <f>L220-J220</f>
        <v>178</v>
      </c>
      <c r="M221" s="28">
        <f>L221/J220</f>
        <v>0.0431097117946234</v>
      </c>
      <c r="N221" s="60">
        <f>N220-L220</f>
        <v>1116</v>
      </c>
      <c r="O221" s="39">
        <f>N221/L220</f>
        <v>0.2591130717436731</v>
      </c>
      <c r="P221" s="60">
        <f>P220-N220</f>
        <v>-326</v>
      </c>
      <c r="Q221" s="39">
        <f>P221/N220</f>
        <v>-0.060114327862806564</v>
      </c>
      <c r="R221" s="60">
        <f>R220-P220</f>
        <v>171</v>
      </c>
      <c r="S221" s="39">
        <f>R221/P220</f>
        <v>0.033549146556798116</v>
      </c>
      <c r="T221" s="60">
        <f>T220-R220</f>
        <v>519</v>
      </c>
      <c r="U221" s="39">
        <f>T221/R220</f>
        <v>0.09851936218678815</v>
      </c>
      <c r="V221" s="60">
        <f>V220-T220</f>
        <v>-514</v>
      </c>
      <c r="W221" s="39">
        <f>V221/T220</f>
        <v>-0.08881976844651805</v>
      </c>
      <c r="X221" s="60">
        <f>X220-V220</f>
        <v>-184</v>
      </c>
      <c r="Y221" s="39">
        <f>X221/V220</f>
        <v>-0.03489474682344017</v>
      </c>
      <c r="Z221" s="66">
        <f>Z220-X220</f>
        <v>-67</v>
      </c>
      <c r="AA221" s="48">
        <f>Z221/X220</f>
        <v>-0.013165651404991157</v>
      </c>
      <c r="AB221" s="91">
        <f>AB220-D220-F220-H220-J220-L220-N220-P220-R220-T220-V220-X220</f>
        <v>5022</v>
      </c>
      <c r="AC221" s="42"/>
      <c r="AD221" s="71"/>
    </row>
    <row r="222" spans="1:30" ht="25.5" customHeight="1" thickBot="1">
      <c r="A222" s="101"/>
      <c r="B222" s="104"/>
      <c r="C222" s="18" t="s">
        <v>20</v>
      </c>
      <c r="D222" s="61">
        <f>D220-D193</f>
        <v>-223</v>
      </c>
      <c r="E222" s="29">
        <f>D222/D193</f>
        <v>-0.042967244701348745</v>
      </c>
      <c r="F222" s="61">
        <f>F220-F193</f>
        <v>-196</v>
      </c>
      <c r="G222" s="29">
        <f>F222/F193</f>
        <v>-0.03764886669227814</v>
      </c>
      <c r="H222" s="61">
        <f>H220-H193</f>
        <v>421</v>
      </c>
      <c r="I222" s="29">
        <f>H222/H193</f>
        <v>0.08605887162714636</v>
      </c>
      <c r="J222" s="61">
        <f>J220-J193</f>
        <v>-136</v>
      </c>
      <c r="K222" s="29">
        <f>J222/J193</f>
        <v>-0.03188745603751465</v>
      </c>
      <c r="L222" s="61">
        <f>L220-L193</f>
        <v>460</v>
      </c>
      <c r="M222" s="29">
        <f>L222/L193</f>
        <v>0.11957369378736678</v>
      </c>
      <c r="N222" s="61">
        <f>N220-N193</f>
        <v>279</v>
      </c>
      <c r="O222" s="29">
        <f>N222/N193</f>
        <v>0.054237947122861584</v>
      </c>
      <c r="P222" s="61">
        <f>P220-P193</f>
        <v>-235</v>
      </c>
      <c r="Q222" s="29">
        <f>P222/P193</f>
        <v>-0.044073518379594896</v>
      </c>
      <c r="R222" s="61">
        <f>R220-R193</f>
        <v>712</v>
      </c>
      <c r="S222" s="29">
        <f>R222/R193</f>
        <v>0.1562774363476734</v>
      </c>
      <c r="T222" s="61">
        <f>T220-T193</f>
        <v>165</v>
      </c>
      <c r="U222" s="29">
        <f>T222/T193</f>
        <v>0.02934898612593383</v>
      </c>
      <c r="V222" s="61">
        <f>V220-V193</f>
        <v>-42</v>
      </c>
      <c r="W222" s="29">
        <f>V222/V193</f>
        <v>-0.007902163687676388</v>
      </c>
      <c r="X222" s="61">
        <f>X220-X193</f>
        <v>757</v>
      </c>
      <c r="Y222" s="29">
        <f>X222/X193</f>
        <v>0.1747460757156048</v>
      </c>
      <c r="Z222" s="61">
        <f>Z220-Z193</f>
        <v>-443</v>
      </c>
      <c r="AA222" s="29">
        <f>Z222/Z193</f>
        <v>-0.08106129917657823</v>
      </c>
      <c r="AB222" s="37"/>
      <c r="AC222" s="70"/>
      <c r="AD222" s="41"/>
    </row>
    <row r="223" spans="1:30" ht="25.5" customHeight="1" thickBot="1" thickTop="1">
      <c r="A223" s="101" t="s">
        <v>9</v>
      </c>
      <c r="B223" s="102" t="s">
        <v>16</v>
      </c>
      <c r="C223" s="20"/>
      <c r="D223" s="63">
        <v>1728</v>
      </c>
      <c r="E223" s="23" t="s">
        <v>24</v>
      </c>
      <c r="F223" s="63">
        <v>2722</v>
      </c>
      <c r="G223" s="23" t="s">
        <v>24</v>
      </c>
      <c r="H223" s="63">
        <v>2923</v>
      </c>
      <c r="I223" s="23" t="s">
        <v>24</v>
      </c>
      <c r="J223" s="63">
        <v>3032</v>
      </c>
      <c r="K223" s="23" t="s">
        <v>24</v>
      </c>
      <c r="L223" s="63">
        <v>2481</v>
      </c>
      <c r="M223" s="23" t="s">
        <v>24</v>
      </c>
      <c r="N223" s="63">
        <v>3790</v>
      </c>
      <c r="O223" s="23" t="s">
        <v>24</v>
      </c>
      <c r="P223" s="63">
        <v>3505</v>
      </c>
      <c r="Q223" s="23" t="s">
        <v>24</v>
      </c>
      <c r="R223" s="63">
        <v>3276</v>
      </c>
      <c r="S223" s="23" t="s">
        <v>24</v>
      </c>
      <c r="T223" s="63">
        <v>4905</v>
      </c>
      <c r="U223" s="23" t="s">
        <v>24</v>
      </c>
      <c r="V223" s="63">
        <v>3662</v>
      </c>
      <c r="W223" s="23" t="s">
        <v>24</v>
      </c>
      <c r="X223" s="63">
        <v>2777</v>
      </c>
      <c r="Y223" s="23" t="s">
        <v>24</v>
      </c>
      <c r="Z223" s="68">
        <v>2462</v>
      </c>
      <c r="AA223" s="43" t="s">
        <v>24</v>
      </c>
      <c r="AB223" s="36">
        <f>D223+F223+H223+J223+L223+N223+P223+R223+T223+V223+X223+Z223</f>
        <v>37263</v>
      </c>
      <c r="AC223" s="26"/>
      <c r="AD223" s="27"/>
    </row>
    <row r="224" spans="1:30" ht="25.5" customHeight="1" thickBot="1" thickTop="1">
      <c r="A224" s="101"/>
      <c r="B224" s="103"/>
      <c r="C224" s="21" t="s">
        <v>19</v>
      </c>
      <c r="D224" s="69">
        <f>D223-Z196</f>
        <v>-496</v>
      </c>
      <c r="E224" s="28">
        <f>D224/Z196</f>
        <v>-0.22302158273381295</v>
      </c>
      <c r="F224" s="69">
        <f>F223-D223</f>
        <v>994</v>
      </c>
      <c r="G224" s="28">
        <f>F224/D223</f>
        <v>0.5752314814814815</v>
      </c>
      <c r="H224" s="69">
        <f>H223-F223</f>
        <v>201</v>
      </c>
      <c r="I224" s="28">
        <f>H224/F223</f>
        <v>0.07384276267450404</v>
      </c>
      <c r="J224" s="69">
        <f>J223-H223</f>
        <v>109</v>
      </c>
      <c r="K224" s="28">
        <f>J224/H223</f>
        <v>0.037290455011974</v>
      </c>
      <c r="L224" s="69">
        <f>L223-J223</f>
        <v>-551</v>
      </c>
      <c r="M224" s="28">
        <f>L224/J223</f>
        <v>-0.1817282321899736</v>
      </c>
      <c r="N224" s="60">
        <f>N223-L223</f>
        <v>1309</v>
      </c>
      <c r="O224" s="39">
        <f>N224/L223</f>
        <v>0.5276098347440548</v>
      </c>
      <c r="P224" s="60">
        <f>P223-N223</f>
        <v>-285</v>
      </c>
      <c r="Q224" s="39">
        <f>P224/N223</f>
        <v>-0.07519788918205805</v>
      </c>
      <c r="R224" s="60">
        <f>R223-P223</f>
        <v>-229</v>
      </c>
      <c r="S224" s="39">
        <f>R224/P223</f>
        <v>-0.06533523537803139</v>
      </c>
      <c r="T224" s="60">
        <f>T223-R223</f>
        <v>1629</v>
      </c>
      <c r="U224" s="39">
        <f>T224/R223</f>
        <v>0.49725274725274726</v>
      </c>
      <c r="V224" s="60">
        <f>V223-T223</f>
        <v>-1243</v>
      </c>
      <c r="W224" s="39">
        <f>V224/T223</f>
        <v>-0.2534148827726809</v>
      </c>
      <c r="X224" s="60">
        <f>X223-V223</f>
        <v>-885</v>
      </c>
      <c r="Y224" s="39">
        <f>X224/V223</f>
        <v>-0.24167121791370835</v>
      </c>
      <c r="Z224" s="66">
        <f>Z223-X223</f>
        <v>-315</v>
      </c>
      <c r="AA224" s="48">
        <f>Z224/X223</f>
        <v>-0.11343176089305006</v>
      </c>
      <c r="AB224" s="91">
        <f>AB223-D223-F223-H223-J223-L223-N223-P223-R223-T223-V223-X223</f>
        <v>2462</v>
      </c>
      <c r="AC224" s="42"/>
      <c r="AD224" s="71"/>
    </row>
    <row r="225" spans="1:30" ht="25.5" customHeight="1" thickBot="1">
      <c r="A225" s="101"/>
      <c r="B225" s="104"/>
      <c r="C225" s="18" t="s">
        <v>20</v>
      </c>
      <c r="D225" s="61">
        <f>D223-D196</f>
        <v>88</v>
      </c>
      <c r="E225" s="29">
        <f>D225/D196</f>
        <v>0.05365853658536585</v>
      </c>
      <c r="F225" s="61">
        <f>F223-F196</f>
        <v>362</v>
      </c>
      <c r="G225" s="29">
        <f>F225/F196</f>
        <v>0.15338983050847457</v>
      </c>
      <c r="H225" s="61">
        <f>H223-H196</f>
        <v>-317</v>
      </c>
      <c r="I225" s="29">
        <f>H225/H196</f>
        <v>-0.0978395061728395</v>
      </c>
      <c r="J225" s="61">
        <f>J223-J196</f>
        <v>-133</v>
      </c>
      <c r="K225" s="29">
        <f>J225/J196</f>
        <v>-0.04202211690363349</v>
      </c>
      <c r="L225" s="61">
        <f>L223-L196</f>
        <v>-415</v>
      </c>
      <c r="M225" s="29">
        <f>L225/L196</f>
        <v>-0.1433011049723757</v>
      </c>
      <c r="N225" s="61">
        <f>N223-N196</f>
        <v>1753</v>
      </c>
      <c r="O225" s="29">
        <f>N225/N196</f>
        <v>0.8605792832596957</v>
      </c>
      <c r="P225" s="61">
        <f>P223-P196</f>
        <v>1251</v>
      </c>
      <c r="Q225" s="29">
        <f>P225/P196</f>
        <v>0.5550133096716947</v>
      </c>
      <c r="R225" s="61">
        <f>R223-R196</f>
        <v>3</v>
      </c>
      <c r="S225" s="29">
        <f>R225/R196</f>
        <v>0.0009165902841429881</v>
      </c>
      <c r="T225" s="61">
        <f>T223-T196</f>
        <v>1783</v>
      </c>
      <c r="U225" s="29">
        <f>T225/T196</f>
        <v>0.571108263933376</v>
      </c>
      <c r="V225" s="61">
        <f>V223-V196</f>
        <v>-1010</v>
      </c>
      <c r="W225" s="29">
        <f>V225/V196</f>
        <v>-0.21618150684931506</v>
      </c>
      <c r="X225" s="61">
        <f>X223-X196</f>
        <v>361</v>
      </c>
      <c r="Y225" s="29">
        <f>X225/X196</f>
        <v>0.1494205298013245</v>
      </c>
      <c r="Z225" s="61">
        <f>Z223-Z196</f>
        <v>238</v>
      </c>
      <c r="AA225" s="29">
        <f>Z225/Z196</f>
        <v>0.10701438848920863</v>
      </c>
      <c r="AB225" s="37"/>
      <c r="AC225" s="42"/>
      <c r="AD225" s="41"/>
    </row>
    <row r="226" spans="1:30" ht="25.5" customHeight="1" thickBot="1" thickTop="1">
      <c r="A226" s="101" t="s">
        <v>10</v>
      </c>
      <c r="B226" s="102" t="s">
        <v>17</v>
      </c>
      <c r="C226" s="20"/>
      <c r="D226" s="63">
        <v>676</v>
      </c>
      <c r="E226" s="23" t="s">
        <v>24</v>
      </c>
      <c r="F226" s="63">
        <v>921</v>
      </c>
      <c r="G226" s="23" t="s">
        <v>24</v>
      </c>
      <c r="H226" s="63">
        <v>965</v>
      </c>
      <c r="I226" s="23" t="s">
        <v>24</v>
      </c>
      <c r="J226" s="63">
        <v>924</v>
      </c>
      <c r="K226" s="23" t="s">
        <v>24</v>
      </c>
      <c r="L226" s="63">
        <v>886</v>
      </c>
      <c r="M226" s="23" t="s">
        <v>24</v>
      </c>
      <c r="N226" s="63">
        <v>1520</v>
      </c>
      <c r="O226" s="23" t="s">
        <v>24</v>
      </c>
      <c r="P226" s="63">
        <v>1341</v>
      </c>
      <c r="Q226" s="23" t="s">
        <v>24</v>
      </c>
      <c r="R226" s="63">
        <v>2543</v>
      </c>
      <c r="S226" s="23" t="s">
        <v>24</v>
      </c>
      <c r="T226" s="63">
        <v>2076</v>
      </c>
      <c r="U226" s="23" t="s">
        <v>24</v>
      </c>
      <c r="V226" s="63">
        <v>1431</v>
      </c>
      <c r="W226" s="23" t="s">
        <v>24</v>
      </c>
      <c r="X226" s="63">
        <v>1417</v>
      </c>
      <c r="Y226" s="23" t="s">
        <v>24</v>
      </c>
      <c r="Z226" s="68">
        <v>910</v>
      </c>
      <c r="AA226" s="43" t="s">
        <v>24</v>
      </c>
      <c r="AB226" s="36">
        <f>D226+F226+H226+J226+L226+N226+P226+R226+T226+V226+X226+Z226</f>
        <v>15610</v>
      </c>
      <c r="AC226" s="26"/>
      <c r="AD226" s="27"/>
    </row>
    <row r="227" spans="1:30" ht="25.5" customHeight="1" thickBot="1" thickTop="1">
      <c r="A227" s="101"/>
      <c r="B227" s="103"/>
      <c r="C227" s="21" t="s">
        <v>19</v>
      </c>
      <c r="D227" s="69">
        <f>D226-Z199</f>
        <v>-127</v>
      </c>
      <c r="E227" s="28">
        <f>D227/Z199</f>
        <v>-0.1581569115815691</v>
      </c>
      <c r="F227" s="69">
        <f>F226-D226</f>
        <v>245</v>
      </c>
      <c r="G227" s="28">
        <f>F227/D226</f>
        <v>0.3624260355029586</v>
      </c>
      <c r="H227" s="69">
        <f>H226-F226</f>
        <v>44</v>
      </c>
      <c r="I227" s="28">
        <f>H227/F226</f>
        <v>0.04777415852334419</v>
      </c>
      <c r="J227" s="69">
        <f>J226-H226</f>
        <v>-41</v>
      </c>
      <c r="K227" s="28">
        <f>J227/H226</f>
        <v>-0.04248704663212435</v>
      </c>
      <c r="L227" s="69">
        <f>L226-J226</f>
        <v>-38</v>
      </c>
      <c r="M227" s="28">
        <f>L227/J226</f>
        <v>-0.04112554112554113</v>
      </c>
      <c r="N227" s="60">
        <f>N226-L226</f>
        <v>634</v>
      </c>
      <c r="O227" s="39">
        <f>N227/L226</f>
        <v>0.7155756207674944</v>
      </c>
      <c r="P227" s="60">
        <f>P226-N226</f>
        <v>-179</v>
      </c>
      <c r="Q227" s="39">
        <f>P227/N226</f>
        <v>-0.11776315789473685</v>
      </c>
      <c r="R227" s="60">
        <f>R226-P226</f>
        <v>1202</v>
      </c>
      <c r="S227" s="39">
        <f>R227/P226</f>
        <v>0.8963460104399702</v>
      </c>
      <c r="T227" s="60">
        <f>T226-R226</f>
        <v>-467</v>
      </c>
      <c r="U227" s="39">
        <f>T227/R226</f>
        <v>-0.18364136846244594</v>
      </c>
      <c r="V227" s="60">
        <f>V226-T226</f>
        <v>-645</v>
      </c>
      <c r="W227" s="39">
        <f>V227/T226</f>
        <v>-0.3106936416184971</v>
      </c>
      <c r="X227" s="60">
        <f>X226-V226</f>
        <v>-14</v>
      </c>
      <c r="Y227" s="39">
        <f>X227/V226</f>
        <v>-0.009783368273934312</v>
      </c>
      <c r="Z227" s="66">
        <f>Z226-X226</f>
        <v>-507</v>
      </c>
      <c r="AA227" s="48">
        <f>Z227/X226</f>
        <v>-0.3577981651376147</v>
      </c>
      <c r="AB227" s="91">
        <f>AB226-D226-F226-H226-J226-L226-N226-P226-R226-T226-V226-X226</f>
        <v>910</v>
      </c>
      <c r="AC227" s="42"/>
      <c r="AD227" s="71"/>
    </row>
    <row r="228" spans="1:30" ht="25.5" customHeight="1" thickBot="1">
      <c r="A228" s="101"/>
      <c r="B228" s="104"/>
      <c r="C228" s="18" t="s">
        <v>20</v>
      </c>
      <c r="D228" s="61">
        <f>D226-D199</f>
        <v>128</v>
      </c>
      <c r="E228" s="29">
        <f>D228/D199</f>
        <v>0.23357664233576642</v>
      </c>
      <c r="F228" s="61">
        <f>F226-F199</f>
        <v>183</v>
      </c>
      <c r="G228" s="29">
        <f>F228/F199</f>
        <v>0.24796747967479674</v>
      </c>
      <c r="H228" s="61">
        <f>H226-H199</f>
        <v>-58</v>
      </c>
      <c r="I228" s="29">
        <f>H228/H199</f>
        <v>-0.056695992179863146</v>
      </c>
      <c r="J228" s="61">
        <f>J226-J199</f>
        <v>-139</v>
      </c>
      <c r="K228" s="29">
        <f>J228/J199</f>
        <v>-0.13076199435559738</v>
      </c>
      <c r="L228" s="61">
        <f>L226-L199</f>
        <v>18</v>
      </c>
      <c r="M228" s="29">
        <f>L228/L199</f>
        <v>0.020737327188940093</v>
      </c>
      <c r="N228" s="61">
        <f>N226-N199</f>
        <v>624</v>
      </c>
      <c r="O228" s="29">
        <f>N228/N199</f>
        <v>0.6964285714285714</v>
      </c>
      <c r="P228" s="61">
        <f>P226-P199</f>
        <v>445</v>
      </c>
      <c r="Q228" s="29">
        <f>P228/P199</f>
        <v>0.4966517857142857</v>
      </c>
      <c r="R228" s="61">
        <f>R226-R199</f>
        <v>768</v>
      </c>
      <c r="S228" s="29">
        <f>R228/R199</f>
        <v>0.4326760563380282</v>
      </c>
      <c r="T228" s="61">
        <f>T226-T199</f>
        <v>746</v>
      </c>
      <c r="U228" s="29">
        <f>T228/T199</f>
        <v>0.5609022556390978</v>
      </c>
      <c r="V228" s="61">
        <f>V226-V199</f>
        <v>429</v>
      </c>
      <c r="W228" s="29">
        <f>V228/V199</f>
        <v>0.4281437125748503</v>
      </c>
      <c r="X228" s="61">
        <f>X226-X199</f>
        <v>671</v>
      </c>
      <c r="Y228" s="29">
        <f>X228/X199</f>
        <v>0.8994638069705094</v>
      </c>
      <c r="Z228" s="61">
        <f>Z226-Z199</f>
        <v>107</v>
      </c>
      <c r="AA228" s="29">
        <f>Z228/Z199</f>
        <v>0.13325031133250312</v>
      </c>
      <c r="AB228" s="37"/>
      <c r="AC228" s="70"/>
      <c r="AD228" s="41"/>
    </row>
    <row r="229" spans="1:30" ht="25.5" customHeight="1" thickBot="1" thickTop="1">
      <c r="A229" s="101" t="s">
        <v>11</v>
      </c>
      <c r="B229" s="102" t="s">
        <v>15</v>
      </c>
      <c r="C229" s="20"/>
      <c r="D229" s="63">
        <v>3561</v>
      </c>
      <c r="E229" s="23" t="s">
        <v>24</v>
      </c>
      <c r="F229" s="63">
        <v>3160</v>
      </c>
      <c r="G229" s="23" t="s">
        <v>24</v>
      </c>
      <c r="H229" s="63">
        <v>3491</v>
      </c>
      <c r="I229" s="23" t="s">
        <v>24</v>
      </c>
      <c r="J229" s="63">
        <v>2811</v>
      </c>
      <c r="K229" s="23" t="s">
        <v>24</v>
      </c>
      <c r="L229" s="63">
        <v>2924</v>
      </c>
      <c r="M229" s="23" t="s">
        <v>24</v>
      </c>
      <c r="N229" s="63">
        <v>3080</v>
      </c>
      <c r="O229" s="23" t="s">
        <v>24</v>
      </c>
      <c r="P229" s="63">
        <v>2964</v>
      </c>
      <c r="Q229" s="23" t="s">
        <v>24</v>
      </c>
      <c r="R229" s="63">
        <v>3328</v>
      </c>
      <c r="S229" s="23" t="s">
        <v>24</v>
      </c>
      <c r="T229" s="63">
        <v>3498</v>
      </c>
      <c r="U229" s="23" t="s">
        <v>24</v>
      </c>
      <c r="V229" s="63">
        <v>3327</v>
      </c>
      <c r="W229" s="23" t="s">
        <v>24</v>
      </c>
      <c r="X229" s="63">
        <v>3335</v>
      </c>
      <c r="Y229" s="23" t="s">
        <v>24</v>
      </c>
      <c r="Z229" s="68">
        <v>3518</v>
      </c>
      <c r="AA229" s="43" t="s">
        <v>24</v>
      </c>
      <c r="AB229" s="36">
        <f>D229+F229+H229+J229+L229+N229+P229+R229+T229+V229+X229+Z229</f>
        <v>38997</v>
      </c>
      <c r="AC229" s="26"/>
      <c r="AD229" s="27"/>
    </row>
    <row r="230" spans="1:30" ht="25.5" customHeight="1" thickBot="1" thickTop="1">
      <c r="A230" s="101"/>
      <c r="B230" s="103"/>
      <c r="C230" s="21" t="s">
        <v>19</v>
      </c>
      <c r="D230" s="69">
        <f>D229-Z202</f>
        <v>-61</v>
      </c>
      <c r="E230" s="28">
        <f>D230/Z202</f>
        <v>-0.01684152401987852</v>
      </c>
      <c r="F230" s="69">
        <f>F229-D229</f>
        <v>-401</v>
      </c>
      <c r="G230" s="28">
        <f>F230/D229</f>
        <v>-0.11260881774782365</v>
      </c>
      <c r="H230" s="69">
        <f>H229-F229</f>
        <v>331</v>
      </c>
      <c r="I230" s="28">
        <f>H230/F229</f>
        <v>0.10474683544303798</v>
      </c>
      <c r="J230" s="69">
        <f>J229-H229</f>
        <v>-680</v>
      </c>
      <c r="K230" s="28">
        <f>J230/H229</f>
        <v>-0.194786594099112</v>
      </c>
      <c r="L230" s="69">
        <f>L229-J229</f>
        <v>113</v>
      </c>
      <c r="M230" s="28">
        <f>L230/J229</f>
        <v>0.04019921736036997</v>
      </c>
      <c r="N230" s="60">
        <f>N229-L229</f>
        <v>156</v>
      </c>
      <c r="O230" s="39">
        <f>N230/L229</f>
        <v>0.0533515731874145</v>
      </c>
      <c r="P230" s="60">
        <f>P229-N229</f>
        <v>-116</v>
      </c>
      <c r="Q230" s="39">
        <f>P230/N229</f>
        <v>-0.03766233766233766</v>
      </c>
      <c r="R230" s="60">
        <f>R229-P229</f>
        <v>364</v>
      </c>
      <c r="S230" s="39">
        <f>R230/P229</f>
        <v>0.12280701754385964</v>
      </c>
      <c r="T230" s="60">
        <f>T229-R229</f>
        <v>170</v>
      </c>
      <c r="U230" s="39">
        <f>T230/R229</f>
        <v>0.05108173076923077</v>
      </c>
      <c r="V230" s="60">
        <f>V229-T229</f>
        <v>-171</v>
      </c>
      <c r="W230" s="39">
        <f>V230/T229</f>
        <v>-0.04888507718696398</v>
      </c>
      <c r="X230" s="60">
        <f>X229-V229</f>
        <v>8</v>
      </c>
      <c r="Y230" s="39">
        <f>X230/V229</f>
        <v>0.0024045686804929365</v>
      </c>
      <c r="Z230" s="66">
        <f>Z229-X229</f>
        <v>183</v>
      </c>
      <c r="AA230" s="48">
        <f>Z230/X229</f>
        <v>0.05487256371814093</v>
      </c>
      <c r="AB230" s="91">
        <f>AB229-D229-F229-H229-J229-L229-N229-P229-R229-T229-V229-X229</f>
        <v>3518</v>
      </c>
      <c r="AC230" s="12"/>
      <c r="AD230" s="71"/>
    </row>
    <row r="231" spans="1:29" ht="25.5" customHeight="1" thickBot="1">
      <c r="A231" s="101"/>
      <c r="B231" s="104"/>
      <c r="C231" s="18" t="s">
        <v>20</v>
      </c>
      <c r="D231" s="61">
        <f>D229-D202</f>
        <v>-144</v>
      </c>
      <c r="E231" s="29">
        <f>D231/D202</f>
        <v>-0.038866396761133605</v>
      </c>
      <c r="F231" s="61">
        <f>F229-F202</f>
        <v>-175</v>
      </c>
      <c r="G231" s="29">
        <f>F231/F202</f>
        <v>-0.05247376311844078</v>
      </c>
      <c r="H231" s="61">
        <f>H229-H202</f>
        <v>405</v>
      </c>
      <c r="I231" s="29">
        <f>H231/H202</f>
        <v>0.13123784834737523</v>
      </c>
      <c r="J231" s="61">
        <f>J229-J202</f>
        <v>-40</v>
      </c>
      <c r="K231" s="29">
        <f>J231/J202</f>
        <v>-0.01403016485443704</v>
      </c>
      <c r="L231" s="61">
        <f>L229-L202</f>
        <v>333</v>
      </c>
      <c r="M231" s="29">
        <f>L231/L202</f>
        <v>0.1285218062524122</v>
      </c>
      <c r="N231" s="61">
        <f>N229-N202</f>
        <v>297</v>
      </c>
      <c r="O231" s="29">
        <f>N231/N202</f>
        <v>0.1067193675889328</v>
      </c>
      <c r="P231" s="61">
        <f>P229-P202</f>
        <v>-142</v>
      </c>
      <c r="Q231" s="29">
        <f>P231/P202</f>
        <v>-0.04571796522858983</v>
      </c>
      <c r="R231" s="61">
        <f>R229-R202</f>
        <v>574</v>
      </c>
      <c r="S231" s="29">
        <f>R231/R202</f>
        <v>0.2084241103848947</v>
      </c>
      <c r="T231" s="61">
        <f>T229-T202</f>
        <v>355</v>
      </c>
      <c r="U231" s="29">
        <f>T231/T202</f>
        <v>0.11294941139039134</v>
      </c>
      <c r="V231" s="61">
        <f>V229-V202</f>
        <v>112</v>
      </c>
      <c r="W231" s="29">
        <f>V231/V202</f>
        <v>0.034836702954898914</v>
      </c>
      <c r="X231" s="61">
        <f>X229-X202</f>
        <v>699</v>
      </c>
      <c r="Y231" s="29">
        <f>X231/X202</f>
        <v>0.26517450682852806</v>
      </c>
      <c r="Z231" s="61">
        <f>Z229-Z202</f>
        <v>-104</v>
      </c>
      <c r="AA231" s="29">
        <f>Z231/Z202</f>
        <v>-0.02871341800110436</v>
      </c>
      <c r="AB231" s="10"/>
      <c r="AC231" s="9"/>
    </row>
    <row r="232" spans="1:29" ht="25.5" customHeight="1" thickBot="1">
      <c r="A232" s="130" t="s">
        <v>12</v>
      </c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0"/>
      <c r="AC232" s="9"/>
    </row>
    <row r="233" spans="1:29" ht="25.5" customHeight="1" thickBot="1">
      <c r="A233" s="101" t="s">
        <v>13</v>
      </c>
      <c r="B233" s="102" t="s">
        <v>14</v>
      </c>
      <c r="C233" s="5"/>
      <c r="D233" s="63">
        <v>2050</v>
      </c>
      <c r="E233" s="23" t="s">
        <v>24</v>
      </c>
      <c r="F233" s="63">
        <v>2138</v>
      </c>
      <c r="G233" s="23" t="s">
        <v>24</v>
      </c>
      <c r="H233" s="63">
        <v>2221</v>
      </c>
      <c r="I233" s="23" t="s">
        <v>24</v>
      </c>
      <c r="J233" s="63">
        <v>2228</v>
      </c>
      <c r="K233" s="23" t="s">
        <v>24</v>
      </c>
      <c r="L233" s="63">
        <v>1966</v>
      </c>
      <c r="M233" s="23" t="s">
        <v>24</v>
      </c>
      <c r="N233" s="63">
        <v>1787</v>
      </c>
      <c r="O233" s="23" t="s">
        <v>24</v>
      </c>
      <c r="P233" s="63">
        <v>1924</v>
      </c>
      <c r="Q233" s="23" t="s">
        <v>24</v>
      </c>
      <c r="R233" s="63">
        <v>1801</v>
      </c>
      <c r="S233" s="23" t="s">
        <v>24</v>
      </c>
      <c r="T233" s="63">
        <v>1666</v>
      </c>
      <c r="U233" s="23" t="s">
        <v>24</v>
      </c>
      <c r="V233" s="63">
        <v>1676</v>
      </c>
      <c r="W233" s="23" t="s">
        <v>24</v>
      </c>
      <c r="X233" s="63">
        <v>1765</v>
      </c>
      <c r="Y233" s="23" t="s">
        <v>24</v>
      </c>
      <c r="Z233" s="75">
        <v>1948</v>
      </c>
      <c r="AA233" s="76" t="s">
        <v>24</v>
      </c>
      <c r="AB233" s="10"/>
      <c r="AC233" s="9"/>
    </row>
    <row r="234" spans="1:29" ht="25.5" customHeight="1" thickBot="1" thickTop="1">
      <c r="A234" s="101"/>
      <c r="B234" s="103"/>
      <c r="C234" s="21" t="s">
        <v>19</v>
      </c>
      <c r="D234" s="69">
        <f>D233-Z206</f>
        <v>24</v>
      </c>
      <c r="E234" s="28">
        <f>D234/Z206</f>
        <v>0.011846001974333662</v>
      </c>
      <c r="F234" s="69">
        <f>F233-D233</f>
        <v>88</v>
      </c>
      <c r="G234" s="28">
        <f>F234/D233</f>
        <v>0.042926829268292686</v>
      </c>
      <c r="H234" s="69">
        <f>H233-F233</f>
        <v>83</v>
      </c>
      <c r="I234" s="28">
        <f>H234/F233</f>
        <v>0.03882132834424696</v>
      </c>
      <c r="J234" s="69">
        <f>J233-H233</f>
        <v>7</v>
      </c>
      <c r="K234" s="28">
        <f>J234/H233</f>
        <v>0.0031517334533993696</v>
      </c>
      <c r="L234" s="69">
        <f>L233-J233</f>
        <v>-262</v>
      </c>
      <c r="M234" s="28">
        <f>L234/J233</f>
        <v>-0.11759425493716337</v>
      </c>
      <c r="N234" s="60">
        <f>N233-L233</f>
        <v>-179</v>
      </c>
      <c r="O234" s="39">
        <f>N234/L233</f>
        <v>-0.09104781281790437</v>
      </c>
      <c r="P234" s="60">
        <f>P233-N233</f>
        <v>137</v>
      </c>
      <c r="Q234" s="39">
        <f>P234/N233</f>
        <v>0.07666480134303301</v>
      </c>
      <c r="R234" s="60">
        <f>R233-P233</f>
        <v>-123</v>
      </c>
      <c r="S234" s="39">
        <f>R234/P233</f>
        <v>-0.06392931392931393</v>
      </c>
      <c r="T234" s="60">
        <f>T233-R233</f>
        <v>-135</v>
      </c>
      <c r="U234" s="39">
        <f>T234/R233</f>
        <v>-0.07495835646862854</v>
      </c>
      <c r="V234" s="60">
        <f>V233-T233</f>
        <v>10</v>
      </c>
      <c r="W234" s="39">
        <f>V234/T233</f>
        <v>0.006002400960384154</v>
      </c>
      <c r="X234" s="60">
        <f>X233-V233</f>
        <v>89</v>
      </c>
      <c r="Y234" s="39">
        <f>X234/V233</f>
        <v>0.053102625298329355</v>
      </c>
      <c r="Z234" s="66">
        <f>Z233-X233</f>
        <v>183</v>
      </c>
      <c r="AA234" s="48">
        <f>Z234/X233</f>
        <v>0.10368271954674221</v>
      </c>
      <c r="AB234" s="10"/>
      <c r="AC234" s="9"/>
    </row>
    <row r="235" spans="1:29" ht="25.5" customHeight="1" thickBot="1">
      <c r="A235" s="101"/>
      <c r="B235" s="104"/>
      <c r="C235" s="18" t="s">
        <v>20</v>
      </c>
      <c r="D235" s="61">
        <f>D233-D206</f>
        <v>27</v>
      </c>
      <c r="E235" s="29">
        <f>D235/D206</f>
        <v>0.013346515076618883</v>
      </c>
      <c r="F235" s="61">
        <f>F233-F206</f>
        <v>-157</v>
      </c>
      <c r="G235" s="29">
        <f>F235/F206</f>
        <v>-0.06840958605664488</v>
      </c>
      <c r="H235" s="61">
        <f>H233-H206</f>
        <v>40</v>
      </c>
      <c r="I235" s="29">
        <f>H235/H206</f>
        <v>0.018340210912425492</v>
      </c>
      <c r="J235" s="61">
        <f>J233-J206</f>
        <v>209</v>
      </c>
      <c r="K235" s="29">
        <f>J235/J206</f>
        <v>0.10351659237246162</v>
      </c>
      <c r="L235" s="61">
        <f>L233-L206</f>
        <v>-96</v>
      </c>
      <c r="M235" s="29">
        <f>L235/L206</f>
        <v>-0.04655674102812803</v>
      </c>
      <c r="N235" s="61">
        <f>N233-N206</f>
        <v>47</v>
      </c>
      <c r="O235" s="29">
        <f>N235/N206</f>
        <v>0.027011494252873563</v>
      </c>
      <c r="P235" s="61">
        <f>P233-P206</f>
        <v>267</v>
      </c>
      <c r="Q235" s="29">
        <f>P235/P206</f>
        <v>0.16113458056729027</v>
      </c>
      <c r="R235" s="61">
        <f>R233-R206</f>
        <v>340</v>
      </c>
      <c r="S235" s="29">
        <f>R235/R206</f>
        <v>0.2327173169062286</v>
      </c>
      <c r="T235" s="61">
        <f>T233-T206</f>
        <v>24</v>
      </c>
      <c r="U235" s="29">
        <f>T235/T206</f>
        <v>0.014616321559074299</v>
      </c>
      <c r="V235" s="61">
        <f>V233-V206</f>
        <v>-306</v>
      </c>
      <c r="W235" s="29">
        <f>V235/V206</f>
        <v>-0.15438950554994954</v>
      </c>
      <c r="X235" s="61">
        <f>X233-X206</f>
        <v>-214</v>
      </c>
      <c r="Y235" s="29">
        <f>X235/X206</f>
        <v>-0.10813542193026782</v>
      </c>
      <c r="Z235" s="61">
        <f>Z233-Z206</f>
        <v>-78</v>
      </c>
      <c r="AA235" s="29">
        <f>Z235/Z206</f>
        <v>-0.0384995064165844</v>
      </c>
      <c r="AB235" s="10"/>
      <c r="AC235" s="9"/>
    </row>
    <row r="237" ht="13.5" thickBot="1"/>
    <row r="238" spans="1:30" ht="30" customHeight="1" thickBot="1" thickTop="1">
      <c r="A238" s="118" t="s">
        <v>57</v>
      </c>
      <c r="B238" s="118"/>
      <c r="C238" s="118"/>
      <c r="D238" s="118"/>
      <c r="E238" s="118"/>
      <c r="F238" s="118"/>
      <c r="G238" s="118"/>
      <c r="H238" s="118"/>
      <c r="I238" s="118"/>
      <c r="J238" s="118"/>
      <c r="K238" s="118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</row>
    <row r="239" spans="4:14" ht="14.25" thickBot="1" thickTop="1">
      <c r="D239" s="6"/>
      <c r="F239" s="6"/>
      <c r="H239" s="6"/>
      <c r="J239" s="6"/>
      <c r="L239" s="6"/>
      <c r="N239" s="6"/>
    </row>
    <row r="240" spans="1:30" ht="18.75" customHeight="1" thickBot="1">
      <c r="A240" s="101" t="s">
        <v>0</v>
      </c>
      <c r="B240" s="120" t="s">
        <v>1</v>
      </c>
      <c r="C240" s="132"/>
      <c r="D240" s="130" t="s">
        <v>56</v>
      </c>
      <c r="E240" s="114"/>
      <c r="F240" s="114"/>
      <c r="G240" s="114"/>
      <c r="H240" s="114"/>
      <c r="I240" s="114"/>
      <c r="J240" s="114"/>
      <c r="K240" s="114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31"/>
      <c r="AB240" s="122" t="s">
        <v>21</v>
      </c>
      <c r="AC240" s="125" t="s">
        <v>22</v>
      </c>
      <c r="AD240" s="126"/>
    </row>
    <row r="241" spans="1:30" ht="19.5" customHeight="1" thickBot="1" thickTop="1">
      <c r="A241" s="101"/>
      <c r="B241" s="121"/>
      <c r="C241" s="101"/>
      <c r="D241" s="110" t="s">
        <v>4</v>
      </c>
      <c r="E241" s="111"/>
      <c r="F241" s="110" t="s">
        <v>5</v>
      </c>
      <c r="G241" s="111"/>
      <c r="H241" s="110" t="s">
        <v>25</v>
      </c>
      <c r="I241" s="111"/>
      <c r="J241" s="110" t="s">
        <v>26</v>
      </c>
      <c r="K241" s="111"/>
      <c r="L241" s="110" t="s">
        <v>27</v>
      </c>
      <c r="M241" s="111"/>
      <c r="N241" s="110" t="s">
        <v>28</v>
      </c>
      <c r="O241" s="111"/>
      <c r="P241" s="110" t="s">
        <v>29</v>
      </c>
      <c r="Q241" s="111"/>
      <c r="R241" s="110" t="s">
        <v>33</v>
      </c>
      <c r="S241" s="111"/>
      <c r="T241" s="110" t="s">
        <v>34</v>
      </c>
      <c r="U241" s="111"/>
      <c r="V241" s="110" t="s">
        <v>35</v>
      </c>
      <c r="W241" s="111"/>
      <c r="X241" s="110" t="s">
        <v>36</v>
      </c>
      <c r="Y241" s="111"/>
      <c r="Z241" s="112" t="s">
        <v>37</v>
      </c>
      <c r="AA241" s="113"/>
      <c r="AB241" s="123"/>
      <c r="AC241" s="127"/>
      <c r="AD241" s="128"/>
    </row>
    <row r="242" spans="1:30" ht="19.5" customHeight="1" thickBot="1" thickTop="1">
      <c r="A242" s="2"/>
      <c r="B242" s="1"/>
      <c r="C242" s="105" t="s">
        <v>32</v>
      </c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7"/>
      <c r="AB242" s="124"/>
      <c r="AC242" s="24" t="s">
        <v>23</v>
      </c>
      <c r="AD242" s="25" t="s">
        <v>24</v>
      </c>
    </row>
    <row r="243" spans="1:30" ht="16.5" customHeight="1" thickBot="1">
      <c r="A243" s="3"/>
      <c r="B243" s="3"/>
      <c r="C243" s="3"/>
      <c r="D243" s="6"/>
      <c r="E243" s="3"/>
      <c r="F243" s="33"/>
      <c r="G243" s="4"/>
      <c r="H243" s="34"/>
      <c r="I243" s="16"/>
      <c r="J243" s="33"/>
      <c r="K243" s="4"/>
      <c r="L243" s="6"/>
      <c r="M243" s="3"/>
      <c r="N243" s="6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115"/>
      <c r="AC243" s="116"/>
      <c r="AD243" s="117"/>
    </row>
    <row r="244" spans="1:30" ht="27" customHeight="1" thickBot="1" thickTop="1">
      <c r="A244" s="101" t="s">
        <v>6</v>
      </c>
      <c r="B244" s="102" t="s">
        <v>7</v>
      </c>
      <c r="C244" s="7"/>
      <c r="D244" s="59">
        <v>126372</v>
      </c>
      <c r="E244" s="22" t="s">
        <v>24</v>
      </c>
      <c r="F244" s="59">
        <v>126095</v>
      </c>
      <c r="G244" s="22" t="s">
        <v>24</v>
      </c>
      <c r="H244" s="59">
        <v>124527</v>
      </c>
      <c r="I244" s="22" t="s">
        <v>24</v>
      </c>
      <c r="J244" s="59">
        <v>123138</v>
      </c>
      <c r="K244" s="22" t="s">
        <v>24</v>
      </c>
      <c r="L244" s="59">
        <v>120868</v>
      </c>
      <c r="M244" s="22" t="s">
        <v>24</v>
      </c>
      <c r="N244" s="59">
        <v>120036</v>
      </c>
      <c r="O244" s="22" t="s">
        <v>24</v>
      </c>
      <c r="P244" s="59">
        <v>118896</v>
      </c>
      <c r="Q244" s="22" t="s">
        <v>24</v>
      </c>
      <c r="R244" s="59">
        <v>117820</v>
      </c>
      <c r="S244" s="22" t="s">
        <v>24</v>
      </c>
      <c r="T244" s="59">
        <v>116936</v>
      </c>
      <c r="U244" s="22" t="s">
        <v>24</v>
      </c>
      <c r="V244" s="59">
        <v>116274</v>
      </c>
      <c r="W244" s="22" t="s">
        <v>24</v>
      </c>
      <c r="X244" s="59">
        <v>115347</v>
      </c>
      <c r="Y244" s="22" t="s">
        <v>24</v>
      </c>
      <c r="Z244" s="65">
        <v>114364</v>
      </c>
      <c r="AA244" s="43" t="s">
        <v>24</v>
      </c>
      <c r="AB244" s="108"/>
      <c r="AC244" s="129"/>
      <c r="AD244" s="51"/>
    </row>
    <row r="245" spans="1:29" ht="27" customHeight="1" thickBot="1" thickTop="1">
      <c r="A245" s="101"/>
      <c r="B245" s="103"/>
      <c r="C245" s="17" t="s">
        <v>19</v>
      </c>
      <c r="D245" s="69">
        <f>D244-Z217</f>
        <v>466</v>
      </c>
      <c r="E245" s="28">
        <f>D245/Z217</f>
        <v>0.003701173891633441</v>
      </c>
      <c r="F245" s="69">
        <f>F244-D244</f>
        <v>-277</v>
      </c>
      <c r="G245" s="28">
        <f>F245/D244</f>
        <v>-0.0021919412528091666</v>
      </c>
      <c r="H245" s="69">
        <f>H244-F244</f>
        <v>-1568</v>
      </c>
      <c r="I245" s="28">
        <f>H245/F244</f>
        <v>-0.012435068797335342</v>
      </c>
      <c r="J245" s="69">
        <f>J244-H244</f>
        <v>-1389</v>
      </c>
      <c r="K245" s="28">
        <f>J245/H244</f>
        <v>-0.011154207521260449</v>
      </c>
      <c r="L245" s="69">
        <f>L244-J244</f>
        <v>-2270</v>
      </c>
      <c r="M245" s="28">
        <f>L245/J244</f>
        <v>-0.018434601828842438</v>
      </c>
      <c r="N245" s="60">
        <f>N244-L244</f>
        <v>-832</v>
      </c>
      <c r="O245" s="39">
        <f>N245/L244</f>
        <v>-0.006883542376807757</v>
      </c>
      <c r="P245" s="60">
        <f>P244-N244</f>
        <v>-1140</v>
      </c>
      <c r="Q245" s="39">
        <f>P245/N244</f>
        <v>-0.009497150854743577</v>
      </c>
      <c r="R245" s="60">
        <f>R244-P244</f>
        <v>-1076</v>
      </c>
      <c r="S245" s="39">
        <f>R245/P244</f>
        <v>-0.009049925985735433</v>
      </c>
      <c r="T245" s="60">
        <f>T244-R244</f>
        <v>-884</v>
      </c>
      <c r="U245" s="39">
        <f>T245/R244</f>
        <v>-0.007502970633169241</v>
      </c>
      <c r="V245" s="60">
        <f>V244-T244</f>
        <v>-662</v>
      </c>
      <c r="W245" s="39">
        <f>V245/T244</f>
        <v>-0.005661216391872477</v>
      </c>
      <c r="X245" s="60">
        <f>X244-V244</f>
        <v>-927</v>
      </c>
      <c r="Y245" s="39">
        <f>X245/V244</f>
        <v>-0.007972547603075494</v>
      </c>
      <c r="Z245" s="66">
        <f>Z244-X244</f>
        <v>-983</v>
      </c>
      <c r="AA245" s="48">
        <f>Z245/X244</f>
        <v>-0.008522111541695927</v>
      </c>
      <c r="AB245" s="65"/>
      <c r="AC245" s="9"/>
    </row>
    <row r="246" spans="1:29" ht="27" customHeight="1" thickBot="1">
      <c r="A246" s="101"/>
      <c r="B246" s="104"/>
      <c r="C246" s="18" t="s">
        <v>20</v>
      </c>
      <c r="D246" s="61">
        <f>D244-D217</f>
        <v>-9977</v>
      </c>
      <c r="E246" s="29">
        <f>D246/D217</f>
        <v>-0.07317252051720217</v>
      </c>
      <c r="F246" s="61">
        <f>F244-F217</f>
        <v>-9961</v>
      </c>
      <c r="G246" s="29">
        <f>F246/F217</f>
        <v>-0.07321250073499147</v>
      </c>
      <c r="H246" s="61">
        <f>H244-H217</f>
        <v>-11163</v>
      </c>
      <c r="I246" s="29">
        <f>H246/H217</f>
        <v>-0.08226840592527083</v>
      </c>
      <c r="J246" s="61">
        <f>J244-J217</f>
        <v>-11389</v>
      </c>
      <c r="K246" s="29">
        <f>J246/J217</f>
        <v>-0.0846595850647082</v>
      </c>
      <c r="L246" s="61">
        <f>L244-L217</f>
        <v>-13111</v>
      </c>
      <c r="M246" s="29">
        <f>L246/L217</f>
        <v>-0.09785861963442032</v>
      </c>
      <c r="N246" s="61">
        <f>N244-N217</f>
        <v>-13005</v>
      </c>
      <c r="O246" s="29">
        <f>N246/N217</f>
        <v>-0.09775182086725145</v>
      </c>
      <c r="P246" s="61">
        <f>P244-P217</f>
        <v>-13031</v>
      </c>
      <c r="Q246" s="29">
        <f>P246/P217</f>
        <v>-0.09877432216301439</v>
      </c>
      <c r="R246" s="61">
        <f>R244-R217</f>
        <v>-12961</v>
      </c>
      <c r="S246" s="29">
        <f>R246/R217</f>
        <v>-0.09910460999686499</v>
      </c>
      <c r="T246" s="61">
        <f>T244-T217</f>
        <v>-11528</v>
      </c>
      <c r="U246" s="29">
        <f>T246/T217</f>
        <v>-0.08973720264042845</v>
      </c>
      <c r="V246" s="61">
        <f>V244-V217</f>
        <v>-10635</v>
      </c>
      <c r="W246" s="29">
        <f>V246/V217</f>
        <v>-0.08380020329527457</v>
      </c>
      <c r="X246" s="61">
        <f>X244-X217</f>
        <v>-10927</v>
      </c>
      <c r="Y246" s="29">
        <f>X246/X217</f>
        <v>-0.0865340450132252</v>
      </c>
      <c r="Z246" s="61">
        <f>Z244-Z217</f>
        <v>-11542</v>
      </c>
      <c r="AA246" s="29">
        <f>Z246/Z217</f>
        <v>-0.09167156450050037</v>
      </c>
      <c r="AB246" s="10"/>
      <c r="AC246" s="40"/>
    </row>
    <row r="247" spans="1:30" ht="27" customHeight="1" thickBot="1" thickTop="1">
      <c r="A247" s="101" t="s">
        <v>8</v>
      </c>
      <c r="B247" s="102" t="s">
        <v>18</v>
      </c>
      <c r="C247" s="19"/>
      <c r="D247" s="62">
        <v>5505</v>
      </c>
      <c r="E247" s="23" t="s">
        <v>24</v>
      </c>
      <c r="F247" s="62">
        <v>4910</v>
      </c>
      <c r="G247" s="23" t="s">
        <v>24</v>
      </c>
      <c r="H247" s="62">
        <v>4606</v>
      </c>
      <c r="I247" s="23" t="s">
        <v>24</v>
      </c>
      <c r="J247" s="62">
        <v>4005</v>
      </c>
      <c r="K247" s="23" t="s">
        <v>24</v>
      </c>
      <c r="L247" s="62">
        <v>4208</v>
      </c>
      <c r="M247" s="23" t="s">
        <v>24</v>
      </c>
      <c r="N247" s="62">
        <v>5338</v>
      </c>
      <c r="O247" s="23" t="s">
        <v>24</v>
      </c>
      <c r="P247" s="62">
        <v>5287</v>
      </c>
      <c r="Q247" s="23" t="s">
        <v>24</v>
      </c>
      <c r="R247" s="62">
        <v>5007</v>
      </c>
      <c r="S247" s="23" t="s">
        <v>24</v>
      </c>
      <c r="T247" s="62">
        <v>5841</v>
      </c>
      <c r="U247" s="23" t="s">
        <v>24</v>
      </c>
      <c r="V247" s="62">
        <v>5750</v>
      </c>
      <c r="W247" s="23" t="s">
        <v>24</v>
      </c>
      <c r="X247" s="62">
        <v>5034</v>
      </c>
      <c r="Y247" s="23" t="s">
        <v>24</v>
      </c>
      <c r="Z247" s="67">
        <v>5115</v>
      </c>
      <c r="AA247" s="43" t="s">
        <v>24</v>
      </c>
      <c r="AB247" s="36">
        <f>D247+F247+H247+J247+L247+N247+P247+R247+T247+V247+X247+Z247</f>
        <v>60606</v>
      </c>
      <c r="AC247" s="26"/>
      <c r="AD247" s="27"/>
    </row>
    <row r="248" spans="1:30" ht="27" customHeight="1" thickBot="1" thickTop="1">
      <c r="A248" s="101"/>
      <c r="B248" s="103"/>
      <c r="C248" s="17" t="s">
        <v>19</v>
      </c>
      <c r="D248" s="69">
        <f>D247-Z220</f>
        <v>483</v>
      </c>
      <c r="E248" s="28">
        <f>D248/Z220</f>
        <v>0.0961768219832736</v>
      </c>
      <c r="F248" s="69">
        <f>F247-D247</f>
        <v>-595</v>
      </c>
      <c r="G248" s="28">
        <f>F248/D247</f>
        <v>-0.1080835603996367</v>
      </c>
      <c r="H248" s="69">
        <f>H247-F247</f>
        <v>-304</v>
      </c>
      <c r="I248" s="28">
        <f>H248/F247</f>
        <v>-0.06191446028513238</v>
      </c>
      <c r="J248" s="69">
        <f>J247-H247</f>
        <v>-601</v>
      </c>
      <c r="K248" s="28">
        <f>J248/H247</f>
        <v>-0.13048198002605296</v>
      </c>
      <c r="L248" s="69">
        <f>L247-J247</f>
        <v>203</v>
      </c>
      <c r="M248" s="28">
        <f>L248/J247</f>
        <v>0.050686641697877656</v>
      </c>
      <c r="N248" s="60">
        <f>N247-L247</f>
        <v>1130</v>
      </c>
      <c r="O248" s="39">
        <f>N248/L247</f>
        <v>0.2685361216730038</v>
      </c>
      <c r="P248" s="60">
        <f>P247-N247</f>
        <v>-51</v>
      </c>
      <c r="Q248" s="39">
        <f>P248/N247</f>
        <v>-0.009554140127388535</v>
      </c>
      <c r="R248" s="60">
        <f>R247-P247</f>
        <v>-280</v>
      </c>
      <c r="S248" s="39">
        <f>R248/P247</f>
        <v>-0.052960090788727064</v>
      </c>
      <c r="T248" s="60">
        <f>T247-R247</f>
        <v>834</v>
      </c>
      <c r="U248" s="39">
        <f>T248/R247</f>
        <v>0.1665668064709407</v>
      </c>
      <c r="V248" s="60">
        <f>V247-T247</f>
        <v>-91</v>
      </c>
      <c r="W248" s="39">
        <f>V248/T247</f>
        <v>-0.015579524054100326</v>
      </c>
      <c r="X248" s="60">
        <f>X247-V247</f>
        <v>-716</v>
      </c>
      <c r="Y248" s="39">
        <f>X248/V247</f>
        <v>-0.12452173913043478</v>
      </c>
      <c r="Z248" s="66">
        <f>Z247-X247</f>
        <v>81</v>
      </c>
      <c r="AA248" s="48">
        <f>Z248/X247</f>
        <v>0.016090584028605484</v>
      </c>
      <c r="AB248" s="91">
        <f>AB247-D247-F247-H247-J247-L247-N247-P247-R247-T247-V247-X247</f>
        <v>5115</v>
      </c>
      <c r="AC248" s="42"/>
      <c r="AD248" s="71"/>
    </row>
    <row r="249" spans="1:30" ht="27" customHeight="1" thickBot="1">
      <c r="A249" s="101"/>
      <c r="B249" s="104"/>
      <c r="C249" s="18" t="s">
        <v>20</v>
      </c>
      <c r="D249" s="61">
        <f>D247-D220</f>
        <v>538</v>
      </c>
      <c r="E249" s="29">
        <f>D249/D220</f>
        <v>0.10831487819609423</v>
      </c>
      <c r="F249" s="61">
        <f>F247-F220</f>
        <v>-100</v>
      </c>
      <c r="G249" s="29">
        <f>F249/F220</f>
        <v>-0.01996007984031936</v>
      </c>
      <c r="H249" s="61">
        <f>H247-H220</f>
        <v>-707</v>
      </c>
      <c r="I249" s="29">
        <f>H249/H220</f>
        <v>-0.13306982872200263</v>
      </c>
      <c r="J249" s="61">
        <f>J247-J220</f>
        <v>-124</v>
      </c>
      <c r="K249" s="29">
        <f>J249/J220</f>
        <v>-0.030031484620973603</v>
      </c>
      <c r="L249" s="61">
        <f>L247-L220</f>
        <v>-99</v>
      </c>
      <c r="M249" s="29">
        <f>L249/L220</f>
        <v>-0.022985837009519387</v>
      </c>
      <c r="N249" s="61">
        <f>N247-N220</f>
        <v>-85</v>
      </c>
      <c r="O249" s="29">
        <f>N249/N220</f>
        <v>-0.01567398119122257</v>
      </c>
      <c r="P249" s="61">
        <f>P247-P220</f>
        <v>190</v>
      </c>
      <c r="Q249" s="29">
        <f>P249/P220</f>
        <v>0.03727682950755346</v>
      </c>
      <c r="R249" s="61">
        <f>R247-R220</f>
        <v>-261</v>
      </c>
      <c r="S249" s="29">
        <f>R249/R220</f>
        <v>-0.049544419134396354</v>
      </c>
      <c r="T249" s="61">
        <f>T247-T220</f>
        <v>54</v>
      </c>
      <c r="U249" s="29">
        <f>T249/T220</f>
        <v>0.00933125972006221</v>
      </c>
      <c r="V249" s="61">
        <f>V247-V220</f>
        <v>477</v>
      </c>
      <c r="W249" s="29">
        <f>V249/V220</f>
        <v>0.09046083823250521</v>
      </c>
      <c r="X249" s="61">
        <f>X247-X220</f>
        <v>-55</v>
      </c>
      <c r="Y249" s="29">
        <f>X249/X220</f>
        <v>-0.010807624287679308</v>
      </c>
      <c r="Z249" s="61">
        <f>Z247-Z220</f>
        <v>93</v>
      </c>
      <c r="AA249" s="29">
        <f>Z249/Z220</f>
        <v>0.018518518518518517</v>
      </c>
      <c r="AB249" s="37"/>
      <c r="AC249" s="70"/>
      <c r="AD249" s="41"/>
    </row>
    <row r="250" spans="1:30" ht="27" customHeight="1" thickBot="1" thickTop="1">
      <c r="A250" s="101" t="s">
        <v>9</v>
      </c>
      <c r="B250" s="102" t="s">
        <v>16</v>
      </c>
      <c r="C250" s="20"/>
      <c r="D250" s="63">
        <v>2230</v>
      </c>
      <c r="E250" s="23" t="s">
        <v>24</v>
      </c>
      <c r="F250" s="63">
        <v>2724</v>
      </c>
      <c r="G250" s="23" t="s">
        <v>24</v>
      </c>
      <c r="H250" s="63">
        <v>3876</v>
      </c>
      <c r="I250" s="23" t="s">
        <v>24</v>
      </c>
      <c r="J250" s="63">
        <v>2987</v>
      </c>
      <c r="K250" s="23" t="s">
        <v>24</v>
      </c>
      <c r="L250" s="63">
        <v>3728</v>
      </c>
      <c r="M250" s="23" t="s">
        <v>24</v>
      </c>
      <c r="N250" s="63">
        <v>3423</v>
      </c>
      <c r="O250" s="23" t="s">
        <v>24</v>
      </c>
      <c r="P250" s="63">
        <v>3834</v>
      </c>
      <c r="Q250" s="23" t="s">
        <v>24</v>
      </c>
      <c r="R250" s="63">
        <v>3061</v>
      </c>
      <c r="S250" s="23" t="s">
        <v>24</v>
      </c>
      <c r="T250" s="63">
        <v>4060</v>
      </c>
      <c r="U250" s="23" t="s">
        <v>24</v>
      </c>
      <c r="V250" s="63">
        <v>3172</v>
      </c>
      <c r="W250" s="23" t="s">
        <v>24</v>
      </c>
      <c r="X250" s="63">
        <v>3050</v>
      </c>
      <c r="Y250" s="23" t="s">
        <v>24</v>
      </c>
      <c r="Z250" s="68">
        <v>2552</v>
      </c>
      <c r="AA250" s="43" t="s">
        <v>24</v>
      </c>
      <c r="AB250" s="36">
        <f>D250+F250+H250+J250+L250+N250+P250+R250+T250+V250+X250+Z250</f>
        <v>38697</v>
      </c>
      <c r="AC250" s="26"/>
      <c r="AD250" s="27"/>
    </row>
    <row r="251" spans="1:30" ht="27" customHeight="1" thickBot="1" thickTop="1">
      <c r="A251" s="101"/>
      <c r="B251" s="103"/>
      <c r="C251" s="21" t="s">
        <v>19</v>
      </c>
      <c r="D251" s="69">
        <f>D250-Z223</f>
        <v>-232</v>
      </c>
      <c r="E251" s="28">
        <f>D251/Z223</f>
        <v>-0.09423233143785541</v>
      </c>
      <c r="F251" s="69">
        <f>F250-D250</f>
        <v>494</v>
      </c>
      <c r="G251" s="28">
        <f>F251/D250</f>
        <v>0.22152466367713006</v>
      </c>
      <c r="H251" s="69">
        <f>H250-F250</f>
        <v>1152</v>
      </c>
      <c r="I251" s="28">
        <f>H251/F250</f>
        <v>0.42290748898678415</v>
      </c>
      <c r="J251" s="69">
        <f>J250-H250</f>
        <v>-889</v>
      </c>
      <c r="K251" s="28">
        <f>J251/H250</f>
        <v>-0.22936016511867904</v>
      </c>
      <c r="L251" s="69">
        <f>L250-J250</f>
        <v>741</v>
      </c>
      <c r="M251" s="28">
        <f>L251/J250</f>
        <v>0.2480749916303984</v>
      </c>
      <c r="N251" s="60">
        <f>N250-L250</f>
        <v>-305</v>
      </c>
      <c r="O251" s="39">
        <f>N251/L250</f>
        <v>-0.08181330472103004</v>
      </c>
      <c r="P251" s="60">
        <f>P250-N250</f>
        <v>411</v>
      </c>
      <c r="Q251" s="39">
        <f>P251/N250</f>
        <v>0.1200701139351446</v>
      </c>
      <c r="R251" s="60">
        <f>R250-P250</f>
        <v>-773</v>
      </c>
      <c r="S251" s="39">
        <f>R251/P250</f>
        <v>-0.2016171100678143</v>
      </c>
      <c r="T251" s="60">
        <f>T250-R250</f>
        <v>999</v>
      </c>
      <c r="U251" s="39">
        <f>T251/R250</f>
        <v>0.3263639333551127</v>
      </c>
      <c r="V251" s="60">
        <f>V250-T250</f>
        <v>-888</v>
      </c>
      <c r="W251" s="39">
        <f>V251/T250</f>
        <v>-0.2187192118226601</v>
      </c>
      <c r="X251" s="60">
        <f>X250-V250</f>
        <v>-122</v>
      </c>
      <c r="Y251" s="39">
        <f>X251/V250</f>
        <v>-0.038461538461538464</v>
      </c>
      <c r="Z251" s="66">
        <f>Z250-X250</f>
        <v>-498</v>
      </c>
      <c r="AA251" s="48">
        <f>Z251/X250</f>
        <v>-0.16327868852459015</v>
      </c>
      <c r="AB251" s="91">
        <f>AB250-D250-F250-H250-J250-L250-N250-P250-R250-T250-V250-X250</f>
        <v>2552</v>
      </c>
      <c r="AC251" s="42"/>
      <c r="AD251" s="71"/>
    </row>
    <row r="252" spans="1:30" ht="27" customHeight="1" thickBot="1">
      <c r="A252" s="101"/>
      <c r="B252" s="104"/>
      <c r="C252" s="18" t="s">
        <v>20</v>
      </c>
      <c r="D252" s="61">
        <f>D250-D223</f>
        <v>502</v>
      </c>
      <c r="E252" s="29">
        <f>D252/D223</f>
        <v>0.29050925925925924</v>
      </c>
      <c r="F252" s="61">
        <f>F250-F223</f>
        <v>2</v>
      </c>
      <c r="G252" s="29">
        <f>F252/F223</f>
        <v>0.0007347538574577516</v>
      </c>
      <c r="H252" s="61">
        <f>H250-H223</f>
        <v>953</v>
      </c>
      <c r="I252" s="29">
        <f>H252/H223</f>
        <v>0.3260348956551488</v>
      </c>
      <c r="J252" s="61">
        <f>J250-J223</f>
        <v>-45</v>
      </c>
      <c r="K252" s="29">
        <f>J252/J223</f>
        <v>-0.014841688654353561</v>
      </c>
      <c r="L252" s="61">
        <f>L250-L223</f>
        <v>1247</v>
      </c>
      <c r="M252" s="29">
        <f>L252/L223</f>
        <v>0.5026199113260782</v>
      </c>
      <c r="N252" s="61">
        <f>N250-N223</f>
        <v>-367</v>
      </c>
      <c r="O252" s="29">
        <f>N252/N223</f>
        <v>-0.09683377308707124</v>
      </c>
      <c r="P252" s="61">
        <f>P250-P223</f>
        <v>329</v>
      </c>
      <c r="Q252" s="29">
        <f>P252/P223</f>
        <v>0.09386590584878744</v>
      </c>
      <c r="R252" s="61">
        <f>R250-R223</f>
        <v>-215</v>
      </c>
      <c r="S252" s="29">
        <f>R252/R223</f>
        <v>-0.06562881562881563</v>
      </c>
      <c r="T252" s="61">
        <f>T250-T223</f>
        <v>-845</v>
      </c>
      <c r="U252" s="29">
        <f>T252/T223</f>
        <v>-0.17227319062181448</v>
      </c>
      <c r="V252" s="61">
        <f>V250-V223</f>
        <v>-490</v>
      </c>
      <c r="W252" s="29">
        <f>V252/V223</f>
        <v>-0.13380666302566904</v>
      </c>
      <c r="X252" s="61">
        <f>X250-X223</f>
        <v>273</v>
      </c>
      <c r="Y252" s="29">
        <f>X252/X223</f>
        <v>0.09830752610731004</v>
      </c>
      <c r="Z252" s="61">
        <f>Z250-Z223</f>
        <v>90</v>
      </c>
      <c r="AA252" s="29">
        <f>Z252/Z223</f>
        <v>0.036555645816409424</v>
      </c>
      <c r="AB252" s="37"/>
      <c r="AC252" s="42"/>
      <c r="AD252" s="41"/>
    </row>
    <row r="253" spans="1:30" ht="27" customHeight="1" thickBot="1" thickTop="1">
      <c r="A253" s="101" t="s">
        <v>10</v>
      </c>
      <c r="B253" s="102" t="s">
        <v>17</v>
      </c>
      <c r="C253" s="20"/>
      <c r="D253" s="63">
        <v>820</v>
      </c>
      <c r="E253" s="23" t="s">
        <v>24</v>
      </c>
      <c r="F253" s="63">
        <v>984</v>
      </c>
      <c r="G253" s="23" t="s">
        <v>24</v>
      </c>
      <c r="H253" s="63">
        <v>1602</v>
      </c>
      <c r="I253" s="23" t="s">
        <v>24</v>
      </c>
      <c r="J253" s="63">
        <v>1348</v>
      </c>
      <c r="K253" s="23" t="s">
        <v>24</v>
      </c>
      <c r="L253" s="63">
        <v>1451</v>
      </c>
      <c r="M253" s="23" t="s">
        <v>24</v>
      </c>
      <c r="N253" s="63">
        <v>1289</v>
      </c>
      <c r="O253" s="23" t="s">
        <v>24</v>
      </c>
      <c r="P253" s="63">
        <v>1163</v>
      </c>
      <c r="Q253" s="23" t="s">
        <v>24</v>
      </c>
      <c r="R253" s="63">
        <v>1220</v>
      </c>
      <c r="S253" s="23" t="s">
        <v>24</v>
      </c>
      <c r="T253" s="63">
        <v>960</v>
      </c>
      <c r="U253" s="23" t="s">
        <v>24</v>
      </c>
      <c r="V253" s="63">
        <v>922</v>
      </c>
      <c r="W253" s="23" t="s">
        <v>24</v>
      </c>
      <c r="X253" s="63">
        <v>702</v>
      </c>
      <c r="Y253" s="23" t="s">
        <v>24</v>
      </c>
      <c r="Z253" s="68">
        <v>673</v>
      </c>
      <c r="AA253" s="43" t="s">
        <v>24</v>
      </c>
      <c r="AB253" s="36">
        <f>D253+F253+H253+J253+L253+N253+P253+R253+T253+V253+X253+Z253</f>
        <v>13134</v>
      </c>
      <c r="AC253" s="26"/>
      <c r="AD253" s="27"/>
    </row>
    <row r="254" spans="1:30" ht="27" customHeight="1" thickBot="1" thickTop="1">
      <c r="A254" s="101"/>
      <c r="B254" s="103"/>
      <c r="C254" s="21" t="s">
        <v>19</v>
      </c>
      <c r="D254" s="69">
        <f>D253-Z226</f>
        <v>-90</v>
      </c>
      <c r="E254" s="28">
        <f>D254/Z226</f>
        <v>-0.0989010989010989</v>
      </c>
      <c r="F254" s="69">
        <f>F253-D253</f>
        <v>164</v>
      </c>
      <c r="G254" s="28">
        <f>F254/D253</f>
        <v>0.2</v>
      </c>
      <c r="H254" s="69">
        <f>H253-F253</f>
        <v>618</v>
      </c>
      <c r="I254" s="28">
        <f>H254/F253</f>
        <v>0.6280487804878049</v>
      </c>
      <c r="J254" s="69">
        <f>J253-H253</f>
        <v>-254</v>
      </c>
      <c r="K254" s="28">
        <f>J254/H253</f>
        <v>-0.1585518102372035</v>
      </c>
      <c r="L254" s="69">
        <f>L253-J253</f>
        <v>103</v>
      </c>
      <c r="M254" s="28">
        <f>L254/J253</f>
        <v>0.07640949554896143</v>
      </c>
      <c r="N254" s="60">
        <f>N253-L253</f>
        <v>-162</v>
      </c>
      <c r="O254" s="39">
        <f>N254/L253</f>
        <v>-0.11164713990351481</v>
      </c>
      <c r="P254" s="60">
        <f>P253-N253</f>
        <v>-126</v>
      </c>
      <c r="Q254" s="39">
        <f>P254/N253</f>
        <v>-0.09775019394879751</v>
      </c>
      <c r="R254" s="60">
        <f>R253-P253</f>
        <v>57</v>
      </c>
      <c r="S254" s="39">
        <f>R254/P253</f>
        <v>0.049011177987962166</v>
      </c>
      <c r="T254" s="60">
        <f>T253-R253</f>
        <v>-260</v>
      </c>
      <c r="U254" s="39">
        <f>T254/R253</f>
        <v>-0.21311475409836064</v>
      </c>
      <c r="V254" s="60">
        <f>V253-T253</f>
        <v>-38</v>
      </c>
      <c r="W254" s="39">
        <f>V254/T253</f>
        <v>-0.03958333333333333</v>
      </c>
      <c r="X254" s="60">
        <f>X253-V253</f>
        <v>-220</v>
      </c>
      <c r="Y254" s="39">
        <f>X254/V253</f>
        <v>-0.2386117136659436</v>
      </c>
      <c r="Z254" s="66">
        <f>Z253-X253</f>
        <v>-29</v>
      </c>
      <c r="AA254" s="48">
        <f>Z254/X253</f>
        <v>-0.04131054131054131</v>
      </c>
      <c r="AB254" s="91">
        <f>AB253-D253-F253-H253-J253-L253-N253-P253-R253-T253-V253-X253</f>
        <v>673</v>
      </c>
      <c r="AC254" s="42"/>
      <c r="AD254" s="71"/>
    </row>
    <row r="255" spans="1:30" ht="27" customHeight="1" thickBot="1">
      <c r="A255" s="101"/>
      <c r="B255" s="104"/>
      <c r="C255" s="18" t="s">
        <v>20</v>
      </c>
      <c r="D255" s="61">
        <f>D253-D226</f>
        <v>144</v>
      </c>
      <c r="E255" s="29">
        <f>D255/D226</f>
        <v>0.21301775147928995</v>
      </c>
      <c r="F255" s="61">
        <f>F253-F226</f>
        <v>63</v>
      </c>
      <c r="G255" s="29">
        <f>F255/F226</f>
        <v>0.06840390879478828</v>
      </c>
      <c r="H255" s="61">
        <f>H253-H226</f>
        <v>637</v>
      </c>
      <c r="I255" s="29">
        <f>H255/H226</f>
        <v>0.6601036269430052</v>
      </c>
      <c r="J255" s="61">
        <f>J253-J226</f>
        <v>424</v>
      </c>
      <c r="K255" s="29">
        <f>J255/J226</f>
        <v>0.4588744588744589</v>
      </c>
      <c r="L255" s="61">
        <f>L253-L226</f>
        <v>565</v>
      </c>
      <c r="M255" s="29">
        <f>L255/L226</f>
        <v>0.6376975169300225</v>
      </c>
      <c r="N255" s="61">
        <f>N253-N226</f>
        <v>-231</v>
      </c>
      <c r="O255" s="29">
        <f>N255/N226</f>
        <v>-0.15197368421052632</v>
      </c>
      <c r="P255" s="61">
        <f>P253-P226</f>
        <v>-178</v>
      </c>
      <c r="Q255" s="29">
        <f>P255/P226</f>
        <v>-0.13273676360924683</v>
      </c>
      <c r="R255" s="61">
        <f>R253-R226</f>
        <v>-1323</v>
      </c>
      <c r="S255" s="29">
        <f>R255/R226</f>
        <v>-0.520251671254424</v>
      </c>
      <c r="T255" s="61">
        <f>T253-T226</f>
        <v>-1116</v>
      </c>
      <c r="U255" s="29">
        <f>T255/T226</f>
        <v>-0.5375722543352601</v>
      </c>
      <c r="V255" s="61">
        <f>V253-V226</f>
        <v>-509</v>
      </c>
      <c r="W255" s="29">
        <f>V255/V226</f>
        <v>-0.3556953179594689</v>
      </c>
      <c r="X255" s="61">
        <f>X253-X226</f>
        <v>-715</v>
      </c>
      <c r="Y255" s="29">
        <f>X255/X226</f>
        <v>-0.5045871559633027</v>
      </c>
      <c r="Z255" s="61">
        <f>Z253-Z226</f>
        <v>-237</v>
      </c>
      <c r="AA255" s="29">
        <f>Z255/Z226</f>
        <v>-0.26043956043956046</v>
      </c>
      <c r="AB255" s="37"/>
      <c r="AC255" s="70"/>
      <c r="AD255" s="41"/>
    </row>
    <row r="256" spans="1:30" ht="27" customHeight="1" thickBot="1" thickTop="1">
      <c r="A256" s="101" t="s">
        <v>11</v>
      </c>
      <c r="B256" s="102" t="s">
        <v>15</v>
      </c>
      <c r="C256" s="20"/>
      <c r="D256" s="63">
        <v>4134</v>
      </c>
      <c r="E256" s="23" t="s">
        <v>24</v>
      </c>
      <c r="F256" s="63">
        <v>3255</v>
      </c>
      <c r="G256" s="23" t="s">
        <v>24</v>
      </c>
      <c r="H256" s="63">
        <v>3095</v>
      </c>
      <c r="I256" s="23" t="s">
        <v>24</v>
      </c>
      <c r="J256" s="63">
        <v>2873</v>
      </c>
      <c r="K256" s="23" t="s">
        <v>24</v>
      </c>
      <c r="L256" s="63">
        <v>2968</v>
      </c>
      <c r="M256" s="23" t="s">
        <v>24</v>
      </c>
      <c r="N256" s="63">
        <v>3022</v>
      </c>
      <c r="O256" s="23" t="s">
        <v>24</v>
      </c>
      <c r="P256" s="63">
        <v>3166</v>
      </c>
      <c r="Q256" s="23" t="s">
        <v>24</v>
      </c>
      <c r="R256" s="63">
        <v>3152</v>
      </c>
      <c r="S256" s="23" t="s">
        <v>24</v>
      </c>
      <c r="T256" s="63">
        <v>3880</v>
      </c>
      <c r="U256" s="23" t="s">
        <v>24</v>
      </c>
      <c r="V256" s="63">
        <v>3773</v>
      </c>
      <c r="W256" s="23" t="s">
        <v>24</v>
      </c>
      <c r="X256" s="63">
        <v>3378</v>
      </c>
      <c r="Y256" s="23" t="s">
        <v>24</v>
      </c>
      <c r="Z256" s="68">
        <v>3378</v>
      </c>
      <c r="AA256" s="43" t="s">
        <v>24</v>
      </c>
      <c r="AB256" s="36">
        <f>D256+F256+H256+J256+L256+N256+P256+R256+T256+V256+X256+Z256</f>
        <v>40074</v>
      </c>
      <c r="AC256" s="26"/>
      <c r="AD256" s="27"/>
    </row>
    <row r="257" spans="1:30" ht="27" customHeight="1" thickBot="1" thickTop="1">
      <c r="A257" s="101"/>
      <c r="B257" s="103"/>
      <c r="C257" s="21" t="s">
        <v>19</v>
      </c>
      <c r="D257" s="69">
        <f>D256-Z229</f>
        <v>616</v>
      </c>
      <c r="E257" s="28">
        <f>D257/Z229</f>
        <v>0.17509948834565095</v>
      </c>
      <c r="F257" s="69">
        <f>F256-D256</f>
        <v>-879</v>
      </c>
      <c r="G257" s="28">
        <f>F257/D256</f>
        <v>-0.21262699564586357</v>
      </c>
      <c r="H257" s="69">
        <f>H256-F256</f>
        <v>-160</v>
      </c>
      <c r="I257" s="28">
        <f>H257/F256</f>
        <v>-0.04915514592933948</v>
      </c>
      <c r="J257" s="69">
        <f>J256-H256</f>
        <v>-222</v>
      </c>
      <c r="K257" s="28">
        <f>J257/H256</f>
        <v>-0.07172859450726979</v>
      </c>
      <c r="L257" s="69">
        <f>L256-J256</f>
        <v>95</v>
      </c>
      <c r="M257" s="28">
        <f>L257/J256</f>
        <v>0.03306648103028194</v>
      </c>
      <c r="N257" s="60">
        <f>N256-L256</f>
        <v>54</v>
      </c>
      <c r="O257" s="39">
        <f>N257/L256</f>
        <v>0.018194070080862535</v>
      </c>
      <c r="P257" s="60">
        <f>P256-N256</f>
        <v>144</v>
      </c>
      <c r="Q257" s="39">
        <f>P257/N256</f>
        <v>0.04765056254136334</v>
      </c>
      <c r="R257" s="60">
        <f>R256-P256</f>
        <v>-14</v>
      </c>
      <c r="S257" s="39">
        <f>R257/P256</f>
        <v>-0.004421983575489577</v>
      </c>
      <c r="T257" s="60">
        <f>T256-R256</f>
        <v>728</v>
      </c>
      <c r="U257" s="39">
        <f>T257/R256</f>
        <v>0.23096446700507614</v>
      </c>
      <c r="V257" s="60">
        <f>V256-T256</f>
        <v>-107</v>
      </c>
      <c r="W257" s="39">
        <f>V257/T256</f>
        <v>-0.027577319587628865</v>
      </c>
      <c r="X257" s="60">
        <f>X256-V256</f>
        <v>-395</v>
      </c>
      <c r="Y257" s="39">
        <f>X257/V256</f>
        <v>-0.10469122714020673</v>
      </c>
      <c r="Z257" s="66">
        <f>Z256-X256</f>
        <v>0</v>
      </c>
      <c r="AA257" s="48">
        <f>Z257/X256</f>
        <v>0</v>
      </c>
      <c r="AB257" s="91">
        <f>AB256-D256-F256-H256-J256-L256-N256-P256-R256-T256-V256-X256</f>
        <v>3378</v>
      </c>
      <c r="AC257" s="12"/>
      <c r="AD257" s="71"/>
    </row>
    <row r="258" spans="1:29" ht="27" customHeight="1" thickBot="1">
      <c r="A258" s="101"/>
      <c r="B258" s="104"/>
      <c r="C258" s="18" t="s">
        <v>20</v>
      </c>
      <c r="D258" s="61">
        <f>D256-D229</f>
        <v>573</v>
      </c>
      <c r="E258" s="29">
        <f>D258/D229</f>
        <v>0.16090985678180286</v>
      </c>
      <c r="F258" s="61">
        <f>F256-F229</f>
        <v>95</v>
      </c>
      <c r="G258" s="29">
        <f>F258/F229</f>
        <v>0.030063291139240507</v>
      </c>
      <c r="H258" s="61">
        <f>H256-H229</f>
        <v>-396</v>
      </c>
      <c r="I258" s="29">
        <f>H258/H229</f>
        <v>-0.11343454597536523</v>
      </c>
      <c r="J258" s="61">
        <f>J256-J229</f>
        <v>62</v>
      </c>
      <c r="K258" s="29">
        <f>J258/J229</f>
        <v>0.022056207755247245</v>
      </c>
      <c r="L258" s="61">
        <f>L256-L229</f>
        <v>44</v>
      </c>
      <c r="M258" s="29">
        <f>L258/L229</f>
        <v>0.015047879616963064</v>
      </c>
      <c r="N258" s="61">
        <f>N256-N229</f>
        <v>-58</v>
      </c>
      <c r="O258" s="29">
        <f>N258/N229</f>
        <v>-0.01883116883116883</v>
      </c>
      <c r="P258" s="61">
        <f>P256-P229</f>
        <v>202</v>
      </c>
      <c r="Q258" s="29">
        <f>P258/P229</f>
        <v>0.06815114709851552</v>
      </c>
      <c r="R258" s="61">
        <f>R256-R229</f>
        <v>-176</v>
      </c>
      <c r="S258" s="29">
        <f>R258/R229</f>
        <v>-0.052884615384615384</v>
      </c>
      <c r="T258" s="61">
        <f>T256-T229</f>
        <v>382</v>
      </c>
      <c r="U258" s="29">
        <f>T258/T229</f>
        <v>0.10920526014865638</v>
      </c>
      <c r="V258" s="61">
        <f>V256-V229</f>
        <v>446</v>
      </c>
      <c r="W258" s="29">
        <f>V258/V229</f>
        <v>0.1340547039374812</v>
      </c>
      <c r="X258" s="61">
        <f>X256-X229</f>
        <v>43</v>
      </c>
      <c r="Y258" s="29">
        <f>X258/X229</f>
        <v>0.012893553223388306</v>
      </c>
      <c r="Z258" s="61">
        <f>Z256-Z229</f>
        <v>-140</v>
      </c>
      <c r="AA258" s="29">
        <f>Z258/Z229</f>
        <v>-0.039795338260375214</v>
      </c>
      <c r="AB258" s="10"/>
      <c r="AC258" s="9"/>
    </row>
    <row r="259" spans="1:29" ht="27" customHeight="1" thickBot="1">
      <c r="A259" s="130" t="s">
        <v>12</v>
      </c>
      <c r="B259" s="114"/>
      <c r="C259" s="114"/>
      <c r="D259" s="114"/>
      <c r="E259" s="114"/>
      <c r="F259" s="114"/>
      <c r="G259" s="114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0"/>
      <c r="AC259" s="9"/>
    </row>
    <row r="260" spans="1:29" ht="27" customHeight="1" thickBot="1">
      <c r="A260" s="101" t="s">
        <v>13</v>
      </c>
      <c r="B260" s="102" t="s">
        <v>14</v>
      </c>
      <c r="C260" s="5"/>
      <c r="D260" s="63">
        <v>1707</v>
      </c>
      <c r="E260" s="23" t="s">
        <v>24</v>
      </c>
      <c r="F260" s="63">
        <v>1861</v>
      </c>
      <c r="G260" s="23" t="s">
        <v>24</v>
      </c>
      <c r="H260" s="63">
        <v>1848</v>
      </c>
      <c r="I260" s="23" t="s">
        <v>24</v>
      </c>
      <c r="J260" s="63">
        <v>1658</v>
      </c>
      <c r="K260" s="23" t="s">
        <v>24</v>
      </c>
      <c r="L260" s="63">
        <v>1504</v>
      </c>
      <c r="M260" s="23" t="s">
        <v>24</v>
      </c>
      <c r="N260" s="63">
        <v>1414</v>
      </c>
      <c r="O260" s="23" t="s">
        <v>24</v>
      </c>
      <c r="P260" s="63">
        <v>1451</v>
      </c>
      <c r="Q260" s="23" t="s">
        <v>24</v>
      </c>
      <c r="R260" s="63">
        <v>1472</v>
      </c>
      <c r="S260" s="23" t="s">
        <v>24</v>
      </c>
      <c r="T260" s="63">
        <v>1570</v>
      </c>
      <c r="U260" s="23" t="s">
        <v>24</v>
      </c>
      <c r="V260" s="63">
        <v>1699</v>
      </c>
      <c r="W260" s="23" t="s">
        <v>24</v>
      </c>
      <c r="X260" s="63">
        <v>1790</v>
      </c>
      <c r="Y260" s="23" t="s">
        <v>24</v>
      </c>
      <c r="Z260" s="75">
        <v>1857</v>
      </c>
      <c r="AA260" s="76" t="s">
        <v>24</v>
      </c>
      <c r="AB260" s="10"/>
      <c r="AC260" s="9"/>
    </row>
    <row r="261" spans="1:29" ht="27" customHeight="1" thickBot="1" thickTop="1">
      <c r="A261" s="101"/>
      <c r="B261" s="103"/>
      <c r="C261" s="21" t="s">
        <v>19</v>
      </c>
      <c r="D261" s="69">
        <f>D260-Z233</f>
        <v>-241</v>
      </c>
      <c r="E261" s="28">
        <f>D261/Z233</f>
        <v>-0.12371663244353183</v>
      </c>
      <c r="F261" s="69">
        <f>F260-D260</f>
        <v>154</v>
      </c>
      <c r="G261" s="28">
        <f>F261/D260</f>
        <v>0.09021675454012888</v>
      </c>
      <c r="H261" s="69">
        <f>H260-F260</f>
        <v>-13</v>
      </c>
      <c r="I261" s="28">
        <f>H261/F260</f>
        <v>-0.006985491671144546</v>
      </c>
      <c r="J261" s="69">
        <f>J260-H260</f>
        <v>-190</v>
      </c>
      <c r="K261" s="28">
        <f>J261/H260</f>
        <v>-0.10281385281385282</v>
      </c>
      <c r="L261" s="69">
        <f>L260-J260</f>
        <v>-154</v>
      </c>
      <c r="M261" s="28">
        <f>L261/J260</f>
        <v>-0.09288299155609167</v>
      </c>
      <c r="N261" s="60">
        <f>N260-L260</f>
        <v>-90</v>
      </c>
      <c r="O261" s="39">
        <f>N261/L260</f>
        <v>-0.0598404255319149</v>
      </c>
      <c r="P261" s="60">
        <f>P260-N260</f>
        <v>37</v>
      </c>
      <c r="Q261" s="39">
        <f>P261/N260</f>
        <v>0.02616690240452617</v>
      </c>
      <c r="R261" s="60">
        <f>R260-P260</f>
        <v>21</v>
      </c>
      <c r="S261" s="39">
        <f>R261/P260</f>
        <v>0.014472777394900068</v>
      </c>
      <c r="T261" s="60">
        <f>T260-R260</f>
        <v>98</v>
      </c>
      <c r="U261" s="39">
        <f>T261/R260</f>
        <v>0.06657608695652174</v>
      </c>
      <c r="V261" s="60">
        <f>V260-T260</f>
        <v>129</v>
      </c>
      <c r="W261" s="39">
        <f>V261/T260</f>
        <v>0.0821656050955414</v>
      </c>
      <c r="X261" s="60">
        <f>X260-V260</f>
        <v>91</v>
      </c>
      <c r="Y261" s="39">
        <f>X261/V260</f>
        <v>0.053560918187168925</v>
      </c>
      <c r="Z261" s="66">
        <f>Z260-X260</f>
        <v>67</v>
      </c>
      <c r="AA261" s="48">
        <f>Z261/X260</f>
        <v>0.037430167597765365</v>
      </c>
      <c r="AB261" s="10"/>
      <c r="AC261" s="9"/>
    </row>
    <row r="262" spans="1:29" ht="27" customHeight="1" thickBot="1">
      <c r="A262" s="101"/>
      <c r="B262" s="104"/>
      <c r="C262" s="18" t="s">
        <v>20</v>
      </c>
      <c r="D262" s="61">
        <f>D260-D233</f>
        <v>-343</v>
      </c>
      <c r="E262" s="29">
        <f>D262/D233</f>
        <v>-0.16731707317073172</v>
      </c>
      <c r="F262" s="61">
        <f>F260-F233</f>
        <v>-277</v>
      </c>
      <c r="G262" s="29">
        <f>F262/F233</f>
        <v>-0.1295603367633302</v>
      </c>
      <c r="H262" s="61">
        <f>H260-H233</f>
        <v>-373</v>
      </c>
      <c r="I262" s="29">
        <f>H262/H233</f>
        <v>-0.16794236830256642</v>
      </c>
      <c r="J262" s="61">
        <f>J260-J233</f>
        <v>-570</v>
      </c>
      <c r="K262" s="29">
        <f>J262/J233</f>
        <v>-0.25583482944344704</v>
      </c>
      <c r="L262" s="61">
        <f>L260-L233</f>
        <v>-462</v>
      </c>
      <c r="M262" s="29">
        <f>L262/L233</f>
        <v>-0.23499491353001017</v>
      </c>
      <c r="N262" s="61">
        <f>N260-N233</f>
        <v>-373</v>
      </c>
      <c r="O262" s="29">
        <f>N262/N233</f>
        <v>-0.20872971460548406</v>
      </c>
      <c r="P262" s="61">
        <f>P260-P233</f>
        <v>-473</v>
      </c>
      <c r="Q262" s="29">
        <f>P262/P233</f>
        <v>-0.24584199584199584</v>
      </c>
      <c r="R262" s="61">
        <f>R260-R233</f>
        <v>-329</v>
      </c>
      <c r="S262" s="29">
        <f>R262/R233</f>
        <v>-0.18267629094947252</v>
      </c>
      <c r="T262" s="61">
        <f>T260-T233</f>
        <v>-96</v>
      </c>
      <c r="U262" s="29">
        <f>T262/T233</f>
        <v>-0.057623049219687875</v>
      </c>
      <c r="V262" s="61">
        <f>V260-V233</f>
        <v>23</v>
      </c>
      <c r="W262" s="29">
        <f>V262/V233</f>
        <v>0.013723150357995227</v>
      </c>
      <c r="X262" s="61">
        <f>X260-X233</f>
        <v>25</v>
      </c>
      <c r="Y262" s="29">
        <f>X262/X233</f>
        <v>0.014164305949008499</v>
      </c>
      <c r="Z262" s="61">
        <f>Z260-Z233</f>
        <v>-91</v>
      </c>
      <c r="AA262" s="29">
        <f>Z262/Z233</f>
        <v>-0.04671457905544148</v>
      </c>
      <c r="AB262" s="10"/>
      <c r="AC262" s="9"/>
    </row>
    <row r="264" ht="13.5" thickBot="1"/>
    <row r="265" spans="1:30" ht="25.5" customHeight="1" thickBot="1" thickTop="1">
      <c r="A265" s="118" t="s">
        <v>59</v>
      </c>
      <c r="B265" s="118"/>
      <c r="C265" s="118"/>
      <c r="D265" s="118"/>
      <c r="E265" s="118"/>
      <c r="F265" s="118"/>
      <c r="G265" s="118"/>
      <c r="H265" s="118"/>
      <c r="I265" s="118"/>
      <c r="J265" s="118"/>
      <c r="K265" s="118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</row>
    <row r="266" spans="4:14" ht="14.25" thickBot="1" thickTop="1">
      <c r="D266" s="6"/>
      <c r="F266" s="6"/>
      <c r="H266" s="6"/>
      <c r="J266" s="6"/>
      <c r="L266" s="6"/>
      <c r="N266" s="6"/>
    </row>
    <row r="267" spans="1:30" ht="23.25" customHeight="1" thickBot="1">
      <c r="A267" s="101" t="s">
        <v>0</v>
      </c>
      <c r="B267" s="120" t="s">
        <v>1</v>
      </c>
      <c r="C267" s="132"/>
      <c r="D267" s="130" t="s">
        <v>58</v>
      </c>
      <c r="E267" s="114"/>
      <c r="F267" s="114"/>
      <c r="G267" s="114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31"/>
      <c r="AB267" s="122" t="s">
        <v>21</v>
      </c>
      <c r="AC267" s="125" t="s">
        <v>22</v>
      </c>
      <c r="AD267" s="126"/>
    </row>
    <row r="268" spans="1:30" ht="21" customHeight="1" thickBot="1" thickTop="1">
      <c r="A268" s="101"/>
      <c r="B268" s="121"/>
      <c r="C268" s="101"/>
      <c r="D268" s="110" t="s">
        <v>4</v>
      </c>
      <c r="E268" s="111"/>
      <c r="F268" s="110" t="s">
        <v>5</v>
      </c>
      <c r="G268" s="111"/>
      <c r="H268" s="110" t="s">
        <v>25</v>
      </c>
      <c r="I268" s="111"/>
      <c r="J268" s="110" t="s">
        <v>26</v>
      </c>
      <c r="K268" s="111"/>
      <c r="L268" s="110" t="s">
        <v>27</v>
      </c>
      <c r="M268" s="111"/>
      <c r="N268" s="110" t="s">
        <v>28</v>
      </c>
      <c r="O268" s="111"/>
      <c r="P268" s="110" t="s">
        <v>29</v>
      </c>
      <c r="Q268" s="111"/>
      <c r="R268" s="110" t="s">
        <v>33</v>
      </c>
      <c r="S268" s="111"/>
      <c r="T268" s="110" t="s">
        <v>34</v>
      </c>
      <c r="U268" s="111"/>
      <c r="V268" s="110" t="s">
        <v>35</v>
      </c>
      <c r="W268" s="111"/>
      <c r="X268" s="110" t="s">
        <v>36</v>
      </c>
      <c r="Y268" s="111"/>
      <c r="Z268" s="112" t="s">
        <v>37</v>
      </c>
      <c r="AA268" s="113"/>
      <c r="AB268" s="123"/>
      <c r="AC268" s="127"/>
      <c r="AD268" s="128"/>
    </row>
    <row r="269" spans="1:30" ht="20.25" customHeight="1" thickBot="1" thickTop="1">
      <c r="A269" s="2"/>
      <c r="B269" s="1"/>
      <c r="C269" s="105" t="s">
        <v>32</v>
      </c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7"/>
      <c r="AB269" s="124"/>
      <c r="AC269" s="24" t="s">
        <v>23</v>
      </c>
      <c r="AD269" s="25" t="s">
        <v>24</v>
      </c>
    </row>
    <row r="270" spans="1:30" ht="13.5" thickBot="1">
      <c r="A270" s="3"/>
      <c r="B270" s="3"/>
      <c r="C270" s="3"/>
      <c r="D270" s="6"/>
      <c r="E270" s="3"/>
      <c r="F270" s="33"/>
      <c r="G270" s="4"/>
      <c r="H270" s="34"/>
      <c r="I270" s="16"/>
      <c r="J270" s="33"/>
      <c r="K270" s="4"/>
      <c r="L270" s="6"/>
      <c r="M270" s="3"/>
      <c r="N270" s="6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115"/>
      <c r="AC270" s="116"/>
      <c r="AD270" s="117"/>
    </row>
    <row r="271" spans="1:30" ht="25.5" customHeight="1" thickBot="1" thickTop="1">
      <c r="A271" s="101" t="s">
        <v>6</v>
      </c>
      <c r="B271" s="102" t="s">
        <v>7</v>
      </c>
      <c r="C271" s="7"/>
      <c r="D271" s="59">
        <v>114357</v>
      </c>
      <c r="E271" s="22" t="s">
        <v>24</v>
      </c>
      <c r="F271" s="59">
        <v>113429</v>
      </c>
      <c r="G271" s="22" t="s">
        <v>24</v>
      </c>
      <c r="H271" s="59">
        <v>112333</v>
      </c>
      <c r="I271" s="22" t="s">
        <v>24</v>
      </c>
      <c r="J271" s="59">
        <v>110619</v>
      </c>
      <c r="K271" s="22" t="s">
        <v>24</v>
      </c>
      <c r="L271" s="59">
        <v>108128</v>
      </c>
      <c r="M271" s="22" t="s">
        <v>24</v>
      </c>
      <c r="N271" s="59">
        <v>107034</v>
      </c>
      <c r="O271" s="22" t="s">
        <v>24</v>
      </c>
      <c r="P271" s="59">
        <v>106423</v>
      </c>
      <c r="Q271" s="22" t="s">
        <v>24</v>
      </c>
      <c r="R271" s="59">
        <v>104022</v>
      </c>
      <c r="S271" s="22" t="s">
        <v>24</v>
      </c>
      <c r="T271" s="59">
        <v>100981</v>
      </c>
      <c r="U271" s="22" t="s">
        <v>24</v>
      </c>
      <c r="V271" s="59">
        <v>98986</v>
      </c>
      <c r="W271" s="22" t="s">
        <v>24</v>
      </c>
      <c r="X271" s="59">
        <v>97193</v>
      </c>
      <c r="Y271" s="22" t="s">
        <v>24</v>
      </c>
      <c r="Z271" s="65">
        <v>96005</v>
      </c>
      <c r="AA271" s="43" t="s">
        <v>24</v>
      </c>
      <c r="AB271" s="108"/>
      <c r="AC271" s="129"/>
      <c r="AD271" s="51"/>
    </row>
    <row r="272" spans="1:29" ht="25.5" customHeight="1" thickBot="1" thickTop="1">
      <c r="A272" s="101"/>
      <c r="B272" s="103"/>
      <c r="C272" s="17" t="s">
        <v>19</v>
      </c>
      <c r="D272" s="69">
        <f>D271-Z244</f>
        <v>-7</v>
      </c>
      <c r="E272" s="28">
        <f>D272/Z244</f>
        <v>-6.12080724703578E-05</v>
      </c>
      <c r="F272" s="69">
        <f>F271-D271</f>
        <v>-928</v>
      </c>
      <c r="G272" s="28">
        <f>F272/D271</f>
        <v>-0.008114938307230864</v>
      </c>
      <c r="H272" s="69">
        <f>H271-F271</f>
        <v>-1096</v>
      </c>
      <c r="I272" s="28">
        <f>H272/F271</f>
        <v>-0.00966243200592441</v>
      </c>
      <c r="J272" s="69">
        <f>J271-H271</f>
        <v>-1714</v>
      </c>
      <c r="K272" s="28">
        <f>J272/H271</f>
        <v>-0.015258205513962949</v>
      </c>
      <c r="L272" s="69">
        <f>L271-J271</f>
        <v>-2491</v>
      </c>
      <c r="M272" s="28">
        <f>L272/J271</f>
        <v>-0.02251873547943843</v>
      </c>
      <c r="N272" s="60">
        <f>N271-L271</f>
        <v>-1094</v>
      </c>
      <c r="O272" s="39">
        <f>N272/L271</f>
        <v>-0.010117638354542765</v>
      </c>
      <c r="P272" s="60">
        <f>P271-N271</f>
        <v>-611</v>
      </c>
      <c r="Q272" s="39">
        <f>P272/N271</f>
        <v>-0.005708466468598763</v>
      </c>
      <c r="R272" s="60">
        <f>R271-P271</f>
        <v>-2401</v>
      </c>
      <c r="S272" s="39">
        <f>R272/P271</f>
        <v>-0.022560912584685643</v>
      </c>
      <c r="T272" s="60">
        <f>T271-R271</f>
        <v>-3041</v>
      </c>
      <c r="U272" s="39">
        <f>T272/R271</f>
        <v>-0.02923420045759551</v>
      </c>
      <c r="V272" s="60">
        <f>V271-T271</f>
        <v>-1995</v>
      </c>
      <c r="W272" s="39">
        <f>V272/T271</f>
        <v>-0.019756191758845725</v>
      </c>
      <c r="X272" s="60">
        <f>X271-V271</f>
        <v>-1793</v>
      </c>
      <c r="Y272" s="39">
        <f>X272/V271</f>
        <v>-0.018113672640575434</v>
      </c>
      <c r="Z272" s="66">
        <f>Z271-X271</f>
        <v>-1188</v>
      </c>
      <c r="AA272" s="48">
        <f>Z272/X271</f>
        <v>-0.012223102486804605</v>
      </c>
      <c r="AB272" s="65"/>
      <c r="AC272" s="9"/>
    </row>
    <row r="273" spans="1:29" ht="25.5" customHeight="1" thickBot="1">
      <c r="A273" s="101"/>
      <c r="B273" s="104"/>
      <c r="C273" s="18" t="s">
        <v>20</v>
      </c>
      <c r="D273" s="61">
        <f>D271-D244</f>
        <v>-12015</v>
      </c>
      <c r="E273" s="29">
        <f>D273/D244</f>
        <v>-0.09507644098376222</v>
      </c>
      <c r="F273" s="61">
        <f>F271-F244</f>
        <v>-12666</v>
      </c>
      <c r="G273" s="29">
        <f>F273/F244</f>
        <v>-0.1004480748641897</v>
      </c>
      <c r="H273" s="61">
        <f>H271-H244</f>
        <v>-12194</v>
      </c>
      <c r="I273" s="29">
        <f>H273/H244</f>
        <v>-0.09792253888714897</v>
      </c>
      <c r="J273" s="61">
        <f>J271-J244</f>
        <v>-12519</v>
      </c>
      <c r="K273" s="29">
        <f>J273/J244</f>
        <v>-0.10166642303756761</v>
      </c>
      <c r="L273" s="61">
        <f>L271-L244</f>
        <v>-12740</v>
      </c>
      <c r="M273" s="29">
        <f>L273/L244</f>
        <v>-0.10540424264486878</v>
      </c>
      <c r="N273" s="61">
        <f>N271-N244</f>
        <v>-13002</v>
      </c>
      <c r="O273" s="29">
        <f>N273/N244</f>
        <v>-0.10831750474857543</v>
      </c>
      <c r="P273" s="61">
        <f>P271-P244</f>
        <v>-12473</v>
      </c>
      <c r="Q273" s="29">
        <f>P273/P244</f>
        <v>-0.1049068093123402</v>
      </c>
      <c r="R273" s="61">
        <f>R271-R244</f>
        <v>-13798</v>
      </c>
      <c r="S273" s="29">
        <f>R273/R244</f>
        <v>-0.1171108470548294</v>
      </c>
      <c r="T273" s="61">
        <f>T271-T244</f>
        <v>-15955</v>
      </c>
      <c r="U273" s="29">
        <f>T273/T244</f>
        <v>-0.13644215639324075</v>
      </c>
      <c r="V273" s="61">
        <f>V271-V244</f>
        <v>-17288</v>
      </c>
      <c r="W273" s="29">
        <f>V273/V244</f>
        <v>-0.14868328259112099</v>
      </c>
      <c r="X273" s="61">
        <f>X271-X244</f>
        <v>-18154</v>
      </c>
      <c r="Y273" s="29">
        <f>X273/X244</f>
        <v>-0.15738597449435182</v>
      </c>
      <c r="Z273" s="61">
        <f>Z271-Z244</f>
        <v>-18359</v>
      </c>
      <c r="AA273" s="29">
        <f>Z273/Z244</f>
        <v>-0.1605312860690427</v>
      </c>
      <c r="AB273" s="10"/>
      <c r="AC273" s="40"/>
    </row>
    <row r="274" spans="1:30" ht="25.5" customHeight="1" thickBot="1" thickTop="1">
      <c r="A274" s="101" t="s">
        <v>8</v>
      </c>
      <c r="B274" s="102" t="s">
        <v>18</v>
      </c>
      <c r="C274" s="19"/>
      <c r="D274" s="62">
        <v>6029</v>
      </c>
      <c r="E274" s="23" t="s">
        <v>24</v>
      </c>
      <c r="F274" s="62">
        <v>4636</v>
      </c>
      <c r="G274" s="23" t="s">
        <v>24</v>
      </c>
      <c r="H274" s="62">
        <v>4984</v>
      </c>
      <c r="I274" s="23" t="s">
        <v>24</v>
      </c>
      <c r="J274" s="62">
        <v>4380</v>
      </c>
      <c r="K274" s="23" t="s">
        <v>24</v>
      </c>
      <c r="L274" s="62">
        <v>4244</v>
      </c>
      <c r="M274" s="23" t="s">
        <v>24</v>
      </c>
      <c r="N274" s="62">
        <v>5444</v>
      </c>
      <c r="O274" s="23" t="s">
        <v>24</v>
      </c>
      <c r="P274" s="62">
        <v>5923</v>
      </c>
      <c r="Q274" s="23" t="s">
        <v>24</v>
      </c>
      <c r="R274" s="62">
        <v>5318</v>
      </c>
      <c r="S274" s="23" t="s">
        <v>24</v>
      </c>
      <c r="T274" s="62">
        <v>5376</v>
      </c>
      <c r="U274" s="23" t="s">
        <v>24</v>
      </c>
      <c r="V274" s="62">
        <v>6028</v>
      </c>
      <c r="W274" s="23" t="s">
        <v>24</v>
      </c>
      <c r="X274" s="62">
        <v>5105</v>
      </c>
      <c r="Y274" s="23" t="s">
        <v>24</v>
      </c>
      <c r="Z274" s="67">
        <v>4983</v>
      </c>
      <c r="AA274" s="43" t="s">
        <v>24</v>
      </c>
      <c r="AB274" s="36">
        <f>D274+F274+H274+J274+L274+N274+P274+R274+T274+V274+X274+Z274</f>
        <v>62450</v>
      </c>
      <c r="AC274" s="26"/>
      <c r="AD274" s="27"/>
    </row>
    <row r="275" spans="1:30" ht="25.5" customHeight="1" thickBot="1" thickTop="1">
      <c r="A275" s="101"/>
      <c r="B275" s="103"/>
      <c r="C275" s="17" t="s">
        <v>19</v>
      </c>
      <c r="D275" s="69">
        <f>D274-Z247</f>
        <v>914</v>
      </c>
      <c r="E275" s="28">
        <f>D275/Z247</f>
        <v>0.17869012707722384</v>
      </c>
      <c r="F275" s="69">
        <f>F274-D274</f>
        <v>-1393</v>
      </c>
      <c r="G275" s="28">
        <f>F275/D274</f>
        <v>-0.23104992536075633</v>
      </c>
      <c r="H275" s="69">
        <f>H274-F274</f>
        <v>348</v>
      </c>
      <c r="I275" s="28">
        <f>H275/F274</f>
        <v>0.07506471095772217</v>
      </c>
      <c r="J275" s="69">
        <f>J274-H274</f>
        <v>-604</v>
      </c>
      <c r="K275" s="28">
        <f>J275/H274</f>
        <v>-0.12118780096308186</v>
      </c>
      <c r="L275" s="69">
        <f>L274-J274</f>
        <v>-136</v>
      </c>
      <c r="M275" s="28">
        <f>L275/J274</f>
        <v>-0.031050228310502283</v>
      </c>
      <c r="N275" s="60">
        <f>N274-L274</f>
        <v>1200</v>
      </c>
      <c r="O275" s="39">
        <f>N275/L274</f>
        <v>0.2827521206409048</v>
      </c>
      <c r="P275" s="60">
        <f>P274-N274</f>
        <v>479</v>
      </c>
      <c r="Q275" s="39">
        <f>P275/N274</f>
        <v>0.08798677443056577</v>
      </c>
      <c r="R275" s="60">
        <f>R274-P274</f>
        <v>-605</v>
      </c>
      <c r="S275" s="39">
        <f>R275/P274</f>
        <v>-0.10214418369069728</v>
      </c>
      <c r="T275" s="60">
        <f>T274-R274</f>
        <v>58</v>
      </c>
      <c r="U275" s="39">
        <f>T275/R274</f>
        <v>0.010906355772846935</v>
      </c>
      <c r="V275" s="60">
        <f>V274-T274</f>
        <v>652</v>
      </c>
      <c r="W275" s="39">
        <f>V275/T274</f>
        <v>0.1212797619047619</v>
      </c>
      <c r="X275" s="60">
        <f>X274-V274</f>
        <v>-923</v>
      </c>
      <c r="Y275" s="39">
        <f>X275/V274</f>
        <v>-0.15311877903118778</v>
      </c>
      <c r="Z275" s="66">
        <f>Z274-X274</f>
        <v>-122</v>
      </c>
      <c r="AA275" s="48">
        <f>Z275/X274</f>
        <v>-0.023898139079333986</v>
      </c>
      <c r="AB275" s="91">
        <f>AB274-D274-F274-H274-J274-L274-N274-P274-R274-T274-V274</f>
        <v>10088</v>
      </c>
      <c r="AC275" s="42"/>
      <c r="AD275" s="71"/>
    </row>
    <row r="276" spans="1:30" ht="25.5" customHeight="1" thickBot="1">
      <c r="A276" s="101"/>
      <c r="B276" s="104"/>
      <c r="C276" s="18" t="s">
        <v>20</v>
      </c>
      <c r="D276" s="61">
        <f>D274-D247</f>
        <v>524</v>
      </c>
      <c r="E276" s="29">
        <f>D276/D247</f>
        <v>0.09518619436875568</v>
      </c>
      <c r="F276" s="61">
        <f>F274-F247</f>
        <v>-274</v>
      </c>
      <c r="G276" s="29">
        <f>F276/F247</f>
        <v>-0.05580448065173116</v>
      </c>
      <c r="H276" s="61">
        <f>H274-H247</f>
        <v>378</v>
      </c>
      <c r="I276" s="29">
        <f>H276/H247</f>
        <v>0.08206686930091185</v>
      </c>
      <c r="J276" s="61">
        <f>J274-J247</f>
        <v>375</v>
      </c>
      <c r="K276" s="29">
        <f>J276/J247</f>
        <v>0.09363295880149813</v>
      </c>
      <c r="L276" s="61">
        <f>L274-L247</f>
        <v>36</v>
      </c>
      <c r="M276" s="29">
        <f>L276/L247</f>
        <v>0.008555133079847909</v>
      </c>
      <c r="N276" s="61">
        <f>N274-N247</f>
        <v>106</v>
      </c>
      <c r="O276" s="29">
        <f>N276/N247</f>
        <v>0.01985762457849382</v>
      </c>
      <c r="P276" s="61">
        <f>P274-P247</f>
        <v>636</v>
      </c>
      <c r="Q276" s="29">
        <f>P276/P247</f>
        <v>0.12029506336296576</v>
      </c>
      <c r="R276" s="61">
        <f>R274-R247</f>
        <v>311</v>
      </c>
      <c r="S276" s="29">
        <f>R276/R247</f>
        <v>0.06211304174156181</v>
      </c>
      <c r="T276" s="61">
        <f>T274-T247</f>
        <v>-465</v>
      </c>
      <c r="U276" s="29">
        <f>T276/T247</f>
        <v>-0.07960965588084232</v>
      </c>
      <c r="V276" s="61">
        <f>V274-V247</f>
        <v>278</v>
      </c>
      <c r="W276" s="29">
        <f>V276/V247</f>
        <v>0.04834782608695652</v>
      </c>
      <c r="X276" s="61">
        <f>X274-X247</f>
        <v>71</v>
      </c>
      <c r="Y276" s="29">
        <f>X276/X247</f>
        <v>0.01410409217322209</v>
      </c>
      <c r="Z276" s="61">
        <f>Z274-Z247</f>
        <v>-132</v>
      </c>
      <c r="AA276" s="29">
        <f>Z276/Z247</f>
        <v>-0.025806451612903226</v>
      </c>
      <c r="AB276" s="37"/>
      <c r="AC276" s="70"/>
      <c r="AD276" s="41"/>
    </row>
    <row r="277" spans="1:30" ht="25.5" customHeight="1" thickBot="1" thickTop="1">
      <c r="A277" s="101" t="s">
        <v>9</v>
      </c>
      <c r="B277" s="102" t="s">
        <v>16</v>
      </c>
      <c r="C277" s="20"/>
      <c r="D277" s="63">
        <v>2520</v>
      </c>
      <c r="E277" s="23" t="s">
        <v>24</v>
      </c>
      <c r="F277" s="63">
        <v>3046</v>
      </c>
      <c r="G277" s="23" t="s">
        <v>24</v>
      </c>
      <c r="H277" s="63">
        <v>3206</v>
      </c>
      <c r="I277" s="23" t="s">
        <v>24</v>
      </c>
      <c r="J277" s="63">
        <v>3766</v>
      </c>
      <c r="K277" s="23" t="s">
        <v>24</v>
      </c>
      <c r="L277" s="63">
        <v>4308</v>
      </c>
      <c r="M277" s="23" t="s">
        <v>24</v>
      </c>
      <c r="N277" s="63">
        <v>3993</v>
      </c>
      <c r="O277" s="23" t="s">
        <v>24</v>
      </c>
      <c r="P277" s="63">
        <v>3516</v>
      </c>
      <c r="Q277" s="23" t="s">
        <v>24</v>
      </c>
      <c r="R277" s="63">
        <v>3538</v>
      </c>
      <c r="S277" s="23" t="s">
        <v>24</v>
      </c>
      <c r="T277" s="63">
        <v>4720</v>
      </c>
      <c r="U277" s="23" t="s">
        <v>24</v>
      </c>
      <c r="V277" s="63">
        <v>4084</v>
      </c>
      <c r="W277" s="23" t="s">
        <v>24</v>
      </c>
      <c r="X277" s="63">
        <v>3203</v>
      </c>
      <c r="Y277" s="23" t="s">
        <v>24</v>
      </c>
      <c r="Z277" s="68">
        <v>2635</v>
      </c>
      <c r="AA277" s="43" t="s">
        <v>24</v>
      </c>
      <c r="AB277" s="36">
        <f>D277+F277+H277+J277+L277+N277+P277+R277+T277+V277+X277+Z277</f>
        <v>42535</v>
      </c>
      <c r="AC277" s="26"/>
      <c r="AD277" s="27"/>
    </row>
    <row r="278" spans="1:30" ht="25.5" customHeight="1" thickBot="1" thickTop="1">
      <c r="A278" s="101"/>
      <c r="B278" s="103"/>
      <c r="C278" s="21" t="s">
        <v>19</v>
      </c>
      <c r="D278" s="69">
        <f>D277-Z250</f>
        <v>-32</v>
      </c>
      <c r="E278" s="28">
        <f>D278/Z250</f>
        <v>-0.012539184952978056</v>
      </c>
      <c r="F278" s="69">
        <f>F277-D277</f>
        <v>526</v>
      </c>
      <c r="G278" s="28">
        <f>F278/D277</f>
        <v>0.20873015873015874</v>
      </c>
      <c r="H278" s="69">
        <f>H277-F277</f>
        <v>160</v>
      </c>
      <c r="I278" s="28">
        <f>H278/F277</f>
        <v>0.05252790544977019</v>
      </c>
      <c r="J278" s="69">
        <f>J277-H277</f>
        <v>560</v>
      </c>
      <c r="K278" s="28">
        <f>J278/H277</f>
        <v>0.17467248908296942</v>
      </c>
      <c r="L278" s="69">
        <f>L277-J277</f>
        <v>542</v>
      </c>
      <c r="M278" s="28">
        <f>L278/J277</f>
        <v>0.14391927774827404</v>
      </c>
      <c r="N278" s="60">
        <f>N277-L277</f>
        <v>-315</v>
      </c>
      <c r="O278" s="39">
        <f>N278/L277</f>
        <v>-0.07311977715877438</v>
      </c>
      <c r="P278" s="60">
        <f>P277-N277</f>
        <v>-477</v>
      </c>
      <c r="Q278" s="39">
        <f>P278/N277</f>
        <v>-0.11945905334335086</v>
      </c>
      <c r="R278" s="60">
        <f>R277-P277</f>
        <v>22</v>
      </c>
      <c r="S278" s="39">
        <f>R278/P277</f>
        <v>0.006257110352673493</v>
      </c>
      <c r="T278" s="60">
        <f>T277-R277</f>
        <v>1182</v>
      </c>
      <c r="U278" s="39">
        <f>T278/R277</f>
        <v>0.33408705483323914</v>
      </c>
      <c r="V278" s="60">
        <f>V277-T277</f>
        <v>-636</v>
      </c>
      <c r="W278" s="39">
        <f>V278/T277</f>
        <v>-0.13474576271186442</v>
      </c>
      <c r="X278" s="60">
        <f>X277-V277</f>
        <v>-881</v>
      </c>
      <c r="Y278" s="39">
        <f>X278/V277</f>
        <v>-0.21571988246816845</v>
      </c>
      <c r="Z278" s="66">
        <f>Z277-X277</f>
        <v>-568</v>
      </c>
      <c r="AA278" s="48">
        <f>Z278/X277</f>
        <v>-0.17733374960974088</v>
      </c>
      <c r="AB278" s="91">
        <f>AB277-D277-F277-H277-J277-L277-N277-P277-R277-T277-V277</f>
        <v>5838</v>
      </c>
      <c r="AC278" s="42"/>
      <c r="AD278" s="71"/>
    </row>
    <row r="279" spans="1:30" ht="25.5" customHeight="1" thickBot="1">
      <c r="A279" s="101"/>
      <c r="B279" s="104"/>
      <c r="C279" s="18" t="s">
        <v>20</v>
      </c>
      <c r="D279" s="61">
        <f>D277-D250</f>
        <v>290</v>
      </c>
      <c r="E279" s="29">
        <f>D279/D250</f>
        <v>0.13004484304932734</v>
      </c>
      <c r="F279" s="61">
        <f>F277-F250</f>
        <v>322</v>
      </c>
      <c r="G279" s="29">
        <f>F279/F250</f>
        <v>0.11820851688693099</v>
      </c>
      <c r="H279" s="61">
        <f>H277-H250</f>
        <v>-670</v>
      </c>
      <c r="I279" s="29">
        <f>H279/H250</f>
        <v>-0.17285861713106296</v>
      </c>
      <c r="J279" s="61">
        <f>J277-J250</f>
        <v>779</v>
      </c>
      <c r="K279" s="29">
        <f>J279/J250</f>
        <v>0.2607967860729829</v>
      </c>
      <c r="L279" s="61">
        <f>L277-L250</f>
        <v>580</v>
      </c>
      <c r="M279" s="29">
        <f>L279/L250</f>
        <v>0.1555793991416309</v>
      </c>
      <c r="N279" s="61">
        <f>N277-N250</f>
        <v>570</v>
      </c>
      <c r="O279" s="29">
        <f>N279/N250</f>
        <v>0.16652059596844873</v>
      </c>
      <c r="P279" s="61">
        <f>P277-P250</f>
        <v>-318</v>
      </c>
      <c r="Q279" s="29">
        <f>P279/P250</f>
        <v>-0.08294209702660407</v>
      </c>
      <c r="R279" s="61">
        <f>R277-R250</f>
        <v>477</v>
      </c>
      <c r="S279" s="29">
        <f>R279/R250</f>
        <v>0.1558314276380268</v>
      </c>
      <c r="T279" s="61">
        <f>T277-T250</f>
        <v>660</v>
      </c>
      <c r="U279" s="29">
        <f>T279/T250</f>
        <v>0.1625615763546798</v>
      </c>
      <c r="V279" s="61">
        <f>V277-V250</f>
        <v>912</v>
      </c>
      <c r="W279" s="29">
        <f>V279/V250</f>
        <v>0.287515762925599</v>
      </c>
      <c r="X279" s="61">
        <f>X277-X250</f>
        <v>153</v>
      </c>
      <c r="Y279" s="29">
        <f>X279/X250</f>
        <v>0.05016393442622951</v>
      </c>
      <c r="Z279" s="61">
        <f>Z277-Z250</f>
        <v>83</v>
      </c>
      <c r="AA279" s="29">
        <f>Z279/Z250</f>
        <v>0.03252351097178684</v>
      </c>
      <c r="AB279" s="37"/>
      <c r="AC279" s="42"/>
      <c r="AD279" s="41"/>
    </row>
    <row r="280" spans="1:30" ht="25.5" customHeight="1" thickBot="1" thickTop="1">
      <c r="A280" s="101" t="s">
        <v>10</v>
      </c>
      <c r="B280" s="102" t="s">
        <v>17</v>
      </c>
      <c r="C280" s="20"/>
      <c r="D280" s="63">
        <v>752</v>
      </c>
      <c r="E280" s="23" t="s">
        <v>24</v>
      </c>
      <c r="F280" s="63">
        <v>940</v>
      </c>
      <c r="G280" s="23" t="s">
        <v>24</v>
      </c>
      <c r="H280" s="63">
        <v>1089</v>
      </c>
      <c r="I280" s="23" t="s">
        <v>24</v>
      </c>
      <c r="J280" s="63">
        <v>946</v>
      </c>
      <c r="K280" s="23" t="s">
        <v>24</v>
      </c>
      <c r="L280" s="63">
        <v>842</v>
      </c>
      <c r="M280" s="23" t="s">
        <v>24</v>
      </c>
      <c r="N280" s="63">
        <v>796</v>
      </c>
      <c r="O280" s="23" t="s">
        <v>24</v>
      </c>
      <c r="P280" s="63">
        <v>815</v>
      </c>
      <c r="Q280" s="23" t="s">
        <v>24</v>
      </c>
      <c r="R280" s="63">
        <v>1529</v>
      </c>
      <c r="S280" s="23" t="s">
        <v>24</v>
      </c>
      <c r="T280" s="63">
        <v>1281</v>
      </c>
      <c r="U280" s="23" t="s">
        <v>24</v>
      </c>
      <c r="V280" s="63">
        <v>1304</v>
      </c>
      <c r="W280" s="23" t="s">
        <v>24</v>
      </c>
      <c r="X280" s="63">
        <v>1071</v>
      </c>
      <c r="Y280" s="23" t="s">
        <v>24</v>
      </c>
      <c r="Z280" s="68">
        <v>1160</v>
      </c>
      <c r="AA280" s="43" t="s">
        <v>24</v>
      </c>
      <c r="AB280" s="36">
        <f>D280+F280+H280+J280+L280+N280+P280+R280+T280+V280+X280+Z280</f>
        <v>12525</v>
      </c>
      <c r="AC280" s="26"/>
      <c r="AD280" s="27"/>
    </row>
    <row r="281" spans="1:30" ht="25.5" customHeight="1" thickBot="1" thickTop="1">
      <c r="A281" s="101"/>
      <c r="B281" s="103"/>
      <c r="C281" s="21" t="s">
        <v>19</v>
      </c>
      <c r="D281" s="69">
        <f>D280-Z253</f>
        <v>79</v>
      </c>
      <c r="E281" s="28">
        <f>D281/Z253</f>
        <v>0.11738484398216939</v>
      </c>
      <c r="F281" s="69">
        <f>F280-D280</f>
        <v>188</v>
      </c>
      <c r="G281" s="28">
        <f>F281/D280</f>
        <v>0.25</v>
      </c>
      <c r="H281" s="69">
        <f>H280-F280</f>
        <v>149</v>
      </c>
      <c r="I281" s="28">
        <f>H281/F280</f>
        <v>0.15851063829787235</v>
      </c>
      <c r="J281" s="69">
        <f>J280-H280</f>
        <v>-143</v>
      </c>
      <c r="K281" s="28">
        <f>J281/H280</f>
        <v>-0.13131313131313133</v>
      </c>
      <c r="L281" s="69">
        <f>L280-J280</f>
        <v>-104</v>
      </c>
      <c r="M281" s="28">
        <f>L281/J280</f>
        <v>-0.10993657505285412</v>
      </c>
      <c r="N281" s="60">
        <f>N280-L280</f>
        <v>-46</v>
      </c>
      <c r="O281" s="39">
        <f>N281/L280</f>
        <v>-0.05463182897862233</v>
      </c>
      <c r="P281" s="60">
        <f>P280-N280</f>
        <v>19</v>
      </c>
      <c r="Q281" s="39">
        <f>P281/N280</f>
        <v>0.02386934673366834</v>
      </c>
      <c r="R281" s="60">
        <f>R280-P280</f>
        <v>714</v>
      </c>
      <c r="S281" s="39">
        <f>R281/P280</f>
        <v>0.8760736196319019</v>
      </c>
      <c r="T281" s="60">
        <f>T280-R280</f>
        <v>-248</v>
      </c>
      <c r="U281" s="39">
        <f>T281/R280</f>
        <v>-0.16219751471550034</v>
      </c>
      <c r="V281" s="60">
        <f>V280-T280</f>
        <v>23</v>
      </c>
      <c r="W281" s="39">
        <f>V281/T280</f>
        <v>0.01795472287275566</v>
      </c>
      <c r="X281" s="60">
        <f>X280-V280</f>
        <v>-233</v>
      </c>
      <c r="Y281" s="39">
        <f>X281/V280</f>
        <v>-0.17868098159509202</v>
      </c>
      <c r="Z281" s="66">
        <f>Z280-X280</f>
        <v>89</v>
      </c>
      <c r="AA281" s="48">
        <f>Z281/X280</f>
        <v>0.08309990662931839</v>
      </c>
      <c r="AB281" s="91">
        <f>AB280-D280-F280-H280-J280-L280-N280-P280-R280-T280-V280</f>
        <v>2231</v>
      </c>
      <c r="AC281" s="42"/>
      <c r="AD281" s="71"/>
    </row>
    <row r="282" spans="1:30" ht="25.5" customHeight="1" thickBot="1">
      <c r="A282" s="101"/>
      <c r="B282" s="104"/>
      <c r="C282" s="18" t="s">
        <v>20</v>
      </c>
      <c r="D282" s="61">
        <f>D280-D253</f>
        <v>-68</v>
      </c>
      <c r="E282" s="29">
        <f>D282/D253</f>
        <v>-0.08292682926829269</v>
      </c>
      <c r="F282" s="61">
        <f>F280-F253</f>
        <v>-44</v>
      </c>
      <c r="G282" s="29">
        <f>F282/F253</f>
        <v>-0.044715447154471545</v>
      </c>
      <c r="H282" s="61">
        <f>H280-H253</f>
        <v>-513</v>
      </c>
      <c r="I282" s="29">
        <f>H282/H253</f>
        <v>-0.3202247191011236</v>
      </c>
      <c r="J282" s="61">
        <f>J280-J253</f>
        <v>-402</v>
      </c>
      <c r="K282" s="29">
        <f>J282/J253</f>
        <v>-0.29821958456973297</v>
      </c>
      <c r="L282" s="61">
        <f>L280-L253</f>
        <v>-609</v>
      </c>
      <c r="M282" s="29">
        <f>L282/L253</f>
        <v>-0.419710544452102</v>
      </c>
      <c r="N282" s="61">
        <f>N280-N253</f>
        <v>-493</v>
      </c>
      <c r="O282" s="29">
        <f>N282/N253</f>
        <v>-0.382467028704422</v>
      </c>
      <c r="P282" s="61">
        <f>P280-P253</f>
        <v>-348</v>
      </c>
      <c r="Q282" s="29">
        <f>P282/P253</f>
        <v>-0.2992261392949269</v>
      </c>
      <c r="R282" s="61">
        <f>R280-R253</f>
        <v>309</v>
      </c>
      <c r="S282" s="29">
        <f>R282/R253</f>
        <v>0.2532786885245902</v>
      </c>
      <c r="T282" s="61">
        <f>T280-T253</f>
        <v>321</v>
      </c>
      <c r="U282" s="29">
        <f>T282/T253</f>
        <v>0.334375</v>
      </c>
      <c r="V282" s="61">
        <f>V280-V253</f>
        <v>382</v>
      </c>
      <c r="W282" s="29">
        <f>V282/V253</f>
        <v>0.41431670281995664</v>
      </c>
      <c r="X282" s="61">
        <f>X280-X253</f>
        <v>369</v>
      </c>
      <c r="Y282" s="29">
        <f>X282/X253</f>
        <v>0.5256410256410257</v>
      </c>
      <c r="Z282" s="61">
        <f>Z280-Z253</f>
        <v>487</v>
      </c>
      <c r="AA282" s="29">
        <f>Z282/Z253</f>
        <v>0.7236255572065379</v>
      </c>
      <c r="AB282" s="37"/>
      <c r="AC282" s="70"/>
      <c r="AD282" s="41"/>
    </row>
    <row r="283" spans="1:30" ht="25.5" customHeight="1" thickBot="1" thickTop="1">
      <c r="A283" s="101" t="s">
        <v>11</v>
      </c>
      <c r="B283" s="102" t="s">
        <v>15</v>
      </c>
      <c r="C283" s="20"/>
      <c r="D283" s="63">
        <v>4419</v>
      </c>
      <c r="E283" s="23" t="s">
        <v>24</v>
      </c>
      <c r="F283" s="63">
        <v>3283</v>
      </c>
      <c r="G283" s="23" t="s">
        <v>24</v>
      </c>
      <c r="H283" s="63">
        <v>3479</v>
      </c>
      <c r="I283" s="23" t="s">
        <v>24</v>
      </c>
      <c r="J283" s="63">
        <v>3222</v>
      </c>
      <c r="K283" s="23" t="s">
        <v>24</v>
      </c>
      <c r="L283" s="63">
        <v>3047</v>
      </c>
      <c r="M283" s="23" t="s">
        <v>24</v>
      </c>
      <c r="N283" s="63">
        <v>3120</v>
      </c>
      <c r="O283" s="23" t="s">
        <v>24</v>
      </c>
      <c r="P283" s="63">
        <v>3702</v>
      </c>
      <c r="Q283" s="23" t="s">
        <v>24</v>
      </c>
      <c r="R283" s="63">
        <v>3655</v>
      </c>
      <c r="S283" s="23" t="s">
        <v>24</v>
      </c>
      <c r="T283" s="63">
        <v>3526</v>
      </c>
      <c r="U283" s="23" t="s">
        <v>24</v>
      </c>
      <c r="V283" s="63">
        <v>4153</v>
      </c>
      <c r="W283" s="23" t="s">
        <v>24</v>
      </c>
      <c r="X283" s="63">
        <v>3654</v>
      </c>
      <c r="Y283" s="23" t="s">
        <v>24</v>
      </c>
      <c r="Z283" s="68">
        <v>3590</v>
      </c>
      <c r="AA283" s="43" t="s">
        <v>24</v>
      </c>
      <c r="AB283" s="36">
        <f>D283+F283+H283+J283+L283+N283+P283+R283+T283+V283+X283+Z283</f>
        <v>42850</v>
      </c>
      <c r="AC283" s="26"/>
      <c r="AD283" s="27"/>
    </row>
    <row r="284" spans="1:30" ht="25.5" customHeight="1" thickBot="1" thickTop="1">
      <c r="A284" s="101"/>
      <c r="B284" s="103"/>
      <c r="C284" s="21" t="s">
        <v>19</v>
      </c>
      <c r="D284" s="69">
        <f>D283-Z256</f>
        <v>1041</v>
      </c>
      <c r="E284" s="28">
        <f>D284/Z256</f>
        <v>0.30817051509769094</v>
      </c>
      <c r="F284" s="69">
        <f>F283-D283</f>
        <v>-1136</v>
      </c>
      <c r="G284" s="28">
        <f>F284/D283</f>
        <v>-0.25707173568680697</v>
      </c>
      <c r="H284" s="69">
        <f>H283-F283</f>
        <v>196</v>
      </c>
      <c r="I284" s="28">
        <f>H284/F283</f>
        <v>0.05970149253731343</v>
      </c>
      <c r="J284" s="69">
        <f>J283-H283</f>
        <v>-257</v>
      </c>
      <c r="K284" s="28">
        <f>J284/H283</f>
        <v>-0.07387180224202357</v>
      </c>
      <c r="L284" s="69">
        <f>L283-J283</f>
        <v>-175</v>
      </c>
      <c r="M284" s="28">
        <f>L284/J283</f>
        <v>-0.05431409062693979</v>
      </c>
      <c r="N284" s="60">
        <f>N283-L283</f>
        <v>73</v>
      </c>
      <c r="O284" s="39">
        <f>N284/L283</f>
        <v>0.02395799146701674</v>
      </c>
      <c r="P284" s="60">
        <f>P283-N283</f>
        <v>582</v>
      </c>
      <c r="Q284" s="39">
        <f>P284/N283</f>
        <v>0.18653846153846154</v>
      </c>
      <c r="R284" s="60">
        <f>R283-P283</f>
        <v>-47</v>
      </c>
      <c r="S284" s="39">
        <f>R284/P283</f>
        <v>-0.012695840086439762</v>
      </c>
      <c r="T284" s="60">
        <f>T283-R283</f>
        <v>-129</v>
      </c>
      <c r="U284" s="39">
        <f>T284/R283</f>
        <v>-0.03529411764705882</v>
      </c>
      <c r="V284" s="60">
        <f>V283-T283</f>
        <v>627</v>
      </c>
      <c r="W284" s="39">
        <f>V284/T283</f>
        <v>0.17782189449801475</v>
      </c>
      <c r="X284" s="60">
        <f>X283-V283</f>
        <v>-499</v>
      </c>
      <c r="Y284" s="39">
        <f>X284/V283</f>
        <v>-0.12015410546592825</v>
      </c>
      <c r="Z284" s="66">
        <f>Z283-X283</f>
        <v>-64</v>
      </c>
      <c r="AA284" s="48">
        <f>Z284/X283</f>
        <v>-0.01751505199781062</v>
      </c>
      <c r="AB284" s="91">
        <f>AB283-D283-F283-H283-J283-L283-N283-P283-R283-T283-V283</f>
        <v>7244</v>
      </c>
      <c r="AC284" s="12"/>
      <c r="AD284" s="71"/>
    </row>
    <row r="285" spans="1:29" ht="25.5" customHeight="1" thickBot="1">
      <c r="A285" s="101"/>
      <c r="B285" s="104"/>
      <c r="C285" s="18" t="s">
        <v>20</v>
      </c>
      <c r="D285" s="61">
        <f>D283-D256</f>
        <v>285</v>
      </c>
      <c r="E285" s="29">
        <f>D285/D256</f>
        <v>0.06894049346879536</v>
      </c>
      <c r="F285" s="61">
        <f>F283-F256</f>
        <v>28</v>
      </c>
      <c r="G285" s="29">
        <f>F285/F256</f>
        <v>0.008602150537634409</v>
      </c>
      <c r="H285" s="61">
        <f>H283-H256</f>
        <v>384</v>
      </c>
      <c r="I285" s="29">
        <f>H285/H256</f>
        <v>0.12407108239095314</v>
      </c>
      <c r="J285" s="61">
        <f>J283-J256</f>
        <v>349</v>
      </c>
      <c r="K285" s="29">
        <f>J285/J256</f>
        <v>0.12147580925861469</v>
      </c>
      <c r="L285" s="61">
        <f>L283-L256</f>
        <v>79</v>
      </c>
      <c r="M285" s="29">
        <f>L285/L256</f>
        <v>0.026617250673854446</v>
      </c>
      <c r="N285" s="61">
        <f>N283-N256</f>
        <v>98</v>
      </c>
      <c r="O285" s="29">
        <f>N285/N256</f>
        <v>0.03242885506287227</v>
      </c>
      <c r="P285" s="61">
        <f>P283-P256</f>
        <v>536</v>
      </c>
      <c r="Q285" s="29">
        <f>P285/P256</f>
        <v>0.16929879974731524</v>
      </c>
      <c r="R285" s="61">
        <f>R283-R256</f>
        <v>503</v>
      </c>
      <c r="S285" s="29">
        <f>R285/R256</f>
        <v>0.15958121827411167</v>
      </c>
      <c r="T285" s="61">
        <f>T283-T256</f>
        <v>-354</v>
      </c>
      <c r="U285" s="29">
        <f>T285/T256</f>
        <v>-0.09123711340206185</v>
      </c>
      <c r="V285" s="61">
        <f>V283-V256</f>
        <v>380</v>
      </c>
      <c r="W285" s="29">
        <f>V285/V256</f>
        <v>0.10071561091969256</v>
      </c>
      <c r="X285" s="61">
        <f>X283-X256</f>
        <v>276</v>
      </c>
      <c r="Y285" s="29">
        <f>X285/X256</f>
        <v>0.08170515097690942</v>
      </c>
      <c r="Z285" s="61">
        <f>Z283-Z256</f>
        <v>212</v>
      </c>
      <c r="AA285" s="29">
        <f>Z285/Z256</f>
        <v>0.06275902901124926</v>
      </c>
      <c r="AB285" s="10"/>
      <c r="AC285" s="9"/>
    </row>
    <row r="286" spans="1:29" ht="25.5" customHeight="1" thickBot="1">
      <c r="A286" s="130" t="s">
        <v>12</v>
      </c>
      <c r="B286" s="114"/>
      <c r="C286" s="114"/>
      <c r="D286" s="114"/>
      <c r="E286" s="114"/>
      <c r="F286" s="114"/>
      <c r="G286" s="114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0"/>
      <c r="AC286" s="9"/>
    </row>
    <row r="287" spans="1:29" ht="25.5" customHeight="1" thickBot="1">
      <c r="A287" s="101" t="s">
        <v>13</v>
      </c>
      <c r="B287" s="102" t="s">
        <v>14</v>
      </c>
      <c r="C287" s="5"/>
      <c r="D287" s="63">
        <v>1761</v>
      </c>
      <c r="E287" s="23" t="s">
        <v>24</v>
      </c>
      <c r="F287" s="63">
        <v>2065</v>
      </c>
      <c r="G287" s="23" t="s">
        <v>24</v>
      </c>
      <c r="H287" s="63">
        <v>2133</v>
      </c>
      <c r="I287" s="23" t="s">
        <v>24</v>
      </c>
      <c r="J287" s="63">
        <v>1879</v>
      </c>
      <c r="K287" s="23" t="s">
        <v>24</v>
      </c>
      <c r="L287" s="63">
        <v>1747</v>
      </c>
      <c r="M287" s="23" t="s">
        <v>24</v>
      </c>
      <c r="N287" s="63">
        <v>1729</v>
      </c>
      <c r="O287" s="23" t="s">
        <v>24</v>
      </c>
      <c r="P287" s="63">
        <v>1735</v>
      </c>
      <c r="Q287" s="23" t="s">
        <v>24</v>
      </c>
      <c r="R287" s="63">
        <v>1739</v>
      </c>
      <c r="S287" s="23" t="s">
        <v>24</v>
      </c>
      <c r="T287" s="63">
        <v>1686</v>
      </c>
      <c r="U287" s="23" t="s">
        <v>24</v>
      </c>
      <c r="V287" s="63">
        <v>1618</v>
      </c>
      <c r="W287" s="23" t="s">
        <v>24</v>
      </c>
      <c r="X287" s="63">
        <v>1678</v>
      </c>
      <c r="Y287" s="23" t="s">
        <v>24</v>
      </c>
      <c r="Z287" s="75">
        <v>1754</v>
      </c>
      <c r="AA287" s="76" t="s">
        <v>24</v>
      </c>
      <c r="AB287" s="10"/>
      <c r="AC287" s="9"/>
    </row>
    <row r="288" spans="1:29" ht="25.5" customHeight="1" thickBot="1" thickTop="1">
      <c r="A288" s="101"/>
      <c r="B288" s="103"/>
      <c r="C288" s="21" t="s">
        <v>19</v>
      </c>
      <c r="D288" s="69">
        <f>D287-Z260</f>
        <v>-96</v>
      </c>
      <c r="E288" s="28">
        <f>D288/Z260</f>
        <v>-0.051696284329563816</v>
      </c>
      <c r="F288" s="69">
        <f>F287-D287</f>
        <v>304</v>
      </c>
      <c r="G288" s="28">
        <f>F288/D287</f>
        <v>0.17262918796138557</v>
      </c>
      <c r="H288" s="69">
        <f>H287-F287</f>
        <v>68</v>
      </c>
      <c r="I288" s="28">
        <f>H288/F287</f>
        <v>0.03292978208232446</v>
      </c>
      <c r="J288" s="69">
        <f>J287-H287</f>
        <v>-254</v>
      </c>
      <c r="K288" s="28">
        <f>J288/H287</f>
        <v>-0.11908110642287857</v>
      </c>
      <c r="L288" s="69">
        <f>L287-J287</f>
        <v>-132</v>
      </c>
      <c r="M288" s="28">
        <f>L288/J287</f>
        <v>-0.07025013304949441</v>
      </c>
      <c r="N288" s="60">
        <f>N287-L287</f>
        <v>-18</v>
      </c>
      <c r="O288" s="39">
        <f>N288/L287</f>
        <v>-0.01030337721808815</v>
      </c>
      <c r="P288" s="60">
        <f>P287-N287</f>
        <v>6</v>
      </c>
      <c r="Q288" s="39">
        <f>P288/N287</f>
        <v>0.003470213996529786</v>
      </c>
      <c r="R288" s="60">
        <f>R287-P287</f>
        <v>4</v>
      </c>
      <c r="S288" s="39">
        <f>R288/P287</f>
        <v>0.0023054755043227667</v>
      </c>
      <c r="T288" s="60">
        <f>T287-R287</f>
        <v>-53</v>
      </c>
      <c r="U288" s="39">
        <f>T288/R287</f>
        <v>-0.030477285796434734</v>
      </c>
      <c r="V288" s="60">
        <f>V287-T287</f>
        <v>-68</v>
      </c>
      <c r="W288" s="39">
        <f>V288/T287</f>
        <v>-0.04033214709371293</v>
      </c>
      <c r="X288" s="60">
        <f>X287-V287</f>
        <v>60</v>
      </c>
      <c r="Y288" s="39">
        <f>X288/V287</f>
        <v>0.037082818294190356</v>
      </c>
      <c r="Z288" s="66">
        <f>Z287-X287</f>
        <v>76</v>
      </c>
      <c r="AA288" s="48">
        <f>Z288/X287</f>
        <v>0.04529201430274136</v>
      </c>
      <c r="AB288" s="10"/>
      <c r="AC288" s="9"/>
    </row>
    <row r="289" spans="1:29" ht="25.5" customHeight="1" thickBot="1">
      <c r="A289" s="101"/>
      <c r="B289" s="104"/>
      <c r="C289" s="18" t="s">
        <v>20</v>
      </c>
      <c r="D289" s="61">
        <f>D287-D260</f>
        <v>54</v>
      </c>
      <c r="E289" s="29">
        <f>D289/D260</f>
        <v>0.03163444639718805</v>
      </c>
      <c r="F289" s="61">
        <f>F287-F260</f>
        <v>204</v>
      </c>
      <c r="G289" s="29">
        <f>F289/F260</f>
        <v>0.10961848468565287</v>
      </c>
      <c r="H289" s="61">
        <f>H287-H260</f>
        <v>285</v>
      </c>
      <c r="I289" s="29">
        <f>H289/H260</f>
        <v>0.15422077922077923</v>
      </c>
      <c r="J289" s="61">
        <f>J287-J260</f>
        <v>221</v>
      </c>
      <c r="K289" s="29">
        <f>J289/J260</f>
        <v>0.13329312424607961</v>
      </c>
      <c r="L289" s="61">
        <f>L287-L260</f>
        <v>243</v>
      </c>
      <c r="M289" s="29">
        <f>L289/L260</f>
        <v>0.16156914893617022</v>
      </c>
      <c r="N289" s="61">
        <f>N287-N260</f>
        <v>315</v>
      </c>
      <c r="O289" s="29">
        <f>N289/N260</f>
        <v>0.22277227722772278</v>
      </c>
      <c r="P289" s="61">
        <f>P287-P260</f>
        <v>284</v>
      </c>
      <c r="Q289" s="29">
        <f>P289/P260</f>
        <v>0.19572708476912473</v>
      </c>
      <c r="R289" s="61">
        <f>R287-R260</f>
        <v>267</v>
      </c>
      <c r="S289" s="29">
        <f>R289/R260</f>
        <v>0.18138586956521738</v>
      </c>
      <c r="T289" s="61">
        <f>T287-T260</f>
        <v>116</v>
      </c>
      <c r="U289" s="29">
        <f>T289/T260</f>
        <v>0.07388535031847134</v>
      </c>
      <c r="V289" s="61">
        <f>V287-V260</f>
        <v>-81</v>
      </c>
      <c r="W289" s="29">
        <f>V289/V260</f>
        <v>-0.047675103001765744</v>
      </c>
      <c r="X289" s="61">
        <f>X287-X260</f>
        <v>-112</v>
      </c>
      <c r="Y289" s="29">
        <f>X289/X260</f>
        <v>-0.06256983240223464</v>
      </c>
      <c r="Z289" s="61">
        <f>Z287-Z260</f>
        <v>-103</v>
      </c>
      <c r="AA289" s="29">
        <f>Z289/Z260</f>
        <v>-0.05546580506192784</v>
      </c>
      <c r="AB289" s="10"/>
      <c r="AC289" s="9"/>
    </row>
    <row r="291" ht="13.5" thickBot="1"/>
    <row r="292" spans="1:30" ht="33" customHeight="1" thickBot="1" thickTop="1">
      <c r="A292" s="118" t="s">
        <v>61</v>
      </c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</row>
    <row r="293" spans="4:14" ht="14.25" thickBot="1" thickTop="1">
      <c r="D293" s="6"/>
      <c r="F293" s="6"/>
      <c r="H293" s="6"/>
      <c r="J293" s="6"/>
      <c r="L293" s="6"/>
      <c r="N293" s="6"/>
    </row>
    <row r="294" spans="1:30" ht="21.75" customHeight="1" thickBot="1">
      <c r="A294" s="101" t="s">
        <v>0</v>
      </c>
      <c r="B294" s="120" t="s">
        <v>1</v>
      </c>
      <c r="C294" s="132"/>
      <c r="D294" s="130" t="s">
        <v>60</v>
      </c>
      <c r="E294" s="114"/>
      <c r="F294" s="114"/>
      <c r="G294" s="114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31"/>
      <c r="AB294" s="122" t="s">
        <v>21</v>
      </c>
      <c r="AC294" s="125" t="s">
        <v>22</v>
      </c>
      <c r="AD294" s="126"/>
    </row>
    <row r="295" spans="1:30" ht="21.75" customHeight="1" thickBot="1" thickTop="1">
      <c r="A295" s="101"/>
      <c r="B295" s="121"/>
      <c r="C295" s="101"/>
      <c r="D295" s="110" t="s">
        <v>4</v>
      </c>
      <c r="E295" s="111"/>
      <c r="F295" s="110" t="s">
        <v>5</v>
      </c>
      <c r="G295" s="111"/>
      <c r="H295" s="110" t="s">
        <v>25</v>
      </c>
      <c r="I295" s="111"/>
      <c r="J295" s="110" t="s">
        <v>26</v>
      </c>
      <c r="K295" s="111"/>
      <c r="L295" s="110" t="s">
        <v>27</v>
      </c>
      <c r="M295" s="111"/>
      <c r="N295" s="110" t="s">
        <v>28</v>
      </c>
      <c r="O295" s="111"/>
      <c r="P295" s="110" t="s">
        <v>29</v>
      </c>
      <c r="Q295" s="111"/>
      <c r="R295" s="110" t="s">
        <v>33</v>
      </c>
      <c r="S295" s="111"/>
      <c r="T295" s="110" t="s">
        <v>34</v>
      </c>
      <c r="U295" s="111"/>
      <c r="V295" s="110" t="s">
        <v>35</v>
      </c>
      <c r="W295" s="111"/>
      <c r="X295" s="110" t="s">
        <v>36</v>
      </c>
      <c r="Y295" s="111"/>
      <c r="Z295" s="112" t="s">
        <v>37</v>
      </c>
      <c r="AA295" s="113"/>
      <c r="AB295" s="123"/>
      <c r="AC295" s="127"/>
      <c r="AD295" s="128"/>
    </row>
    <row r="296" spans="1:30" ht="21" customHeight="1" thickBot="1" thickTop="1">
      <c r="A296" s="2"/>
      <c r="B296" s="1"/>
      <c r="C296" s="105" t="s">
        <v>32</v>
      </c>
      <c r="D296" s="106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7"/>
      <c r="AB296" s="124"/>
      <c r="AC296" s="24" t="s">
        <v>23</v>
      </c>
      <c r="AD296" s="25" t="s">
        <v>24</v>
      </c>
    </row>
    <row r="297" spans="1:30" ht="13.5" thickBot="1">
      <c r="A297" s="3"/>
      <c r="B297" s="3"/>
      <c r="C297" s="3"/>
      <c r="D297" s="6"/>
      <c r="E297" s="3"/>
      <c r="F297" s="33"/>
      <c r="G297" s="4"/>
      <c r="H297" s="34"/>
      <c r="I297" s="16"/>
      <c r="J297" s="33"/>
      <c r="K297" s="4"/>
      <c r="L297" s="6"/>
      <c r="M297" s="3"/>
      <c r="N297" s="6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115"/>
      <c r="AC297" s="116"/>
      <c r="AD297" s="117"/>
    </row>
    <row r="298" spans="1:30" ht="27.75" customHeight="1" thickBot="1" thickTop="1">
      <c r="A298" s="101" t="s">
        <v>6</v>
      </c>
      <c r="B298" s="102" t="s">
        <v>7</v>
      </c>
      <c r="C298" s="7"/>
      <c r="D298" s="59">
        <v>95938</v>
      </c>
      <c r="E298" s="22" t="s">
        <v>24</v>
      </c>
      <c r="F298" s="59">
        <v>95051</v>
      </c>
      <c r="G298" s="22" t="s">
        <v>24</v>
      </c>
      <c r="H298" s="59">
        <v>93371</v>
      </c>
      <c r="I298" s="22" t="s">
        <v>24</v>
      </c>
      <c r="J298" s="59">
        <v>91641</v>
      </c>
      <c r="K298" s="22" t="s">
        <v>24</v>
      </c>
      <c r="L298" s="59">
        <v>90280</v>
      </c>
      <c r="M298" s="22" t="s">
        <v>24</v>
      </c>
      <c r="N298" s="59">
        <v>89373</v>
      </c>
      <c r="O298" s="22" t="s">
        <v>24</v>
      </c>
      <c r="P298" s="59">
        <v>89363</v>
      </c>
      <c r="Q298" s="22" t="s">
        <v>24</v>
      </c>
      <c r="R298" s="59">
        <v>88293</v>
      </c>
      <c r="S298" s="22" t="s">
        <v>24</v>
      </c>
      <c r="T298" s="59">
        <v>86589</v>
      </c>
      <c r="U298" s="22" t="s">
        <v>24</v>
      </c>
      <c r="V298" s="59">
        <v>85923</v>
      </c>
      <c r="W298" s="22" t="s">
        <v>24</v>
      </c>
      <c r="X298" s="59">
        <v>85892</v>
      </c>
      <c r="Y298" s="22" t="s">
        <v>24</v>
      </c>
      <c r="Z298" s="65">
        <v>87037</v>
      </c>
      <c r="AA298" s="43" t="s">
        <v>24</v>
      </c>
      <c r="AB298" s="108"/>
      <c r="AC298" s="109"/>
      <c r="AD298" s="51"/>
    </row>
    <row r="299" spans="1:30" ht="27.75" customHeight="1" thickBot="1" thickTop="1">
      <c r="A299" s="101"/>
      <c r="B299" s="103"/>
      <c r="C299" s="17" t="s">
        <v>19</v>
      </c>
      <c r="D299" s="69">
        <f>D298-Z271</f>
        <v>-67</v>
      </c>
      <c r="E299" s="28">
        <f>D299/Z271</f>
        <v>-0.0006978803187333993</v>
      </c>
      <c r="F299" s="69">
        <f>F298-D298</f>
        <v>-887</v>
      </c>
      <c r="G299" s="28">
        <f>F299/D298</f>
        <v>-0.00924555442056328</v>
      </c>
      <c r="H299" s="69">
        <f>H298-F298</f>
        <v>-1680</v>
      </c>
      <c r="I299" s="28">
        <f>H299/F298</f>
        <v>-0.017674721991352012</v>
      </c>
      <c r="J299" s="69">
        <f>J298-H298</f>
        <v>-1730</v>
      </c>
      <c r="K299" s="28">
        <f>J299/H298</f>
        <v>-0.01852823681871245</v>
      </c>
      <c r="L299" s="69">
        <f>L298-J298</f>
        <v>-1361</v>
      </c>
      <c r="M299" s="28">
        <f>L299/J298</f>
        <v>-0.014851431127988564</v>
      </c>
      <c r="N299" s="60">
        <f>N298-L298</f>
        <v>-907</v>
      </c>
      <c r="O299" s="39">
        <f>N299/L298</f>
        <v>-0.010046521931767834</v>
      </c>
      <c r="P299" s="60">
        <f>P298-N298</f>
        <v>-10</v>
      </c>
      <c r="Q299" s="39">
        <f>P299/N298</f>
        <v>-0.00011189061573405839</v>
      </c>
      <c r="R299" s="60">
        <f>R298-P298</f>
        <v>-1070</v>
      </c>
      <c r="S299" s="39">
        <f>R299/P298</f>
        <v>-0.011973635621006456</v>
      </c>
      <c r="T299" s="60">
        <f>T298-R298</f>
        <v>-1704</v>
      </c>
      <c r="U299" s="39">
        <f>T299/R298</f>
        <v>-0.01929937820665285</v>
      </c>
      <c r="V299" s="60">
        <f>V298-T298</f>
        <v>-666</v>
      </c>
      <c r="W299" s="39">
        <f>V299/T298</f>
        <v>-0.007691508159235007</v>
      </c>
      <c r="X299" s="60">
        <f>X298-V298</f>
        <v>-31</v>
      </c>
      <c r="Y299" s="39">
        <f>X299/V298</f>
        <v>-0.00036078814752743733</v>
      </c>
      <c r="Z299" s="66">
        <f>Z298-X298</f>
        <v>1145</v>
      </c>
      <c r="AA299" s="48">
        <f>Z299/X298</f>
        <v>0.01333069436035952</v>
      </c>
      <c r="AB299" s="65"/>
      <c r="AC299" s="95"/>
      <c r="AD299" s="94"/>
    </row>
    <row r="300" spans="1:30" ht="27.75" customHeight="1" thickBot="1">
      <c r="A300" s="101"/>
      <c r="B300" s="104"/>
      <c r="C300" s="18" t="s">
        <v>20</v>
      </c>
      <c r="D300" s="61">
        <f>D298-D271</f>
        <v>-18419</v>
      </c>
      <c r="E300" s="29">
        <f>D300/D271</f>
        <v>-0.16106578521647122</v>
      </c>
      <c r="F300" s="61">
        <f>F298-F271</f>
        <v>-18378</v>
      </c>
      <c r="G300" s="29">
        <f>F300/F271</f>
        <v>-0.1620220578511668</v>
      </c>
      <c r="H300" s="61">
        <f>H298-H271</f>
        <v>-18962</v>
      </c>
      <c r="I300" s="29">
        <f>H300/H271</f>
        <v>-0.1688016878388363</v>
      </c>
      <c r="J300" s="61">
        <f>J298-J271</f>
        <v>-18978</v>
      </c>
      <c r="K300" s="29">
        <f>J300/J271</f>
        <v>-0.17156184742223307</v>
      </c>
      <c r="L300" s="61">
        <f>L298-L271</f>
        <v>-17848</v>
      </c>
      <c r="M300" s="29">
        <f>L300/L271</f>
        <v>-0.1650636282923942</v>
      </c>
      <c r="N300" s="61">
        <f>N298-N271</f>
        <v>-17661</v>
      </c>
      <c r="O300" s="29">
        <f>N300/N271</f>
        <v>-0.16500364370200124</v>
      </c>
      <c r="P300" s="61">
        <f>P298-P271</f>
        <v>-17060</v>
      </c>
      <c r="Q300" s="29">
        <f>P300/P271</f>
        <v>-0.1603036937504111</v>
      </c>
      <c r="R300" s="61">
        <f>R298-R271</f>
        <v>-15729</v>
      </c>
      <c r="S300" s="29">
        <f>R300/R271</f>
        <v>-0.15120839822345272</v>
      </c>
      <c r="T300" s="61">
        <f>T298-T271</f>
        <v>-14392</v>
      </c>
      <c r="U300" s="29">
        <f>T300/T271</f>
        <v>-0.14252186054802388</v>
      </c>
      <c r="V300" s="61">
        <f>V298-V271</f>
        <v>-13063</v>
      </c>
      <c r="W300" s="29">
        <f>V300/V271</f>
        <v>-0.13196815711312712</v>
      </c>
      <c r="X300" s="61">
        <f>X298-X271</f>
        <v>-11301</v>
      </c>
      <c r="Y300" s="29">
        <f>X300/X271</f>
        <v>-0.11627380572674986</v>
      </c>
      <c r="Z300" s="61">
        <f>Z298-Z271</f>
        <v>-8968</v>
      </c>
      <c r="AA300" s="29">
        <f>Z300/Z271</f>
        <v>-0.0934118014686735</v>
      </c>
      <c r="AB300" s="100"/>
      <c r="AC300" s="40"/>
      <c r="AD300" s="94"/>
    </row>
    <row r="301" spans="1:30" ht="27.75" customHeight="1" thickBot="1" thickTop="1">
      <c r="A301" s="101" t="s">
        <v>8</v>
      </c>
      <c r="B301" s="102" t="s">
        <v>18</v>
      </c>
      <c r="C301" s="19"/>
      <c r="D301" s="62">
        <v>5419</v>
      </c>
      <c r="E301" s="23" t="s">
        <v>24</v>
      </c>
      <c r="F301" s="62">
        <v>4662</v>
      </c>
      <c r="G301" s="23" t="s">
        <v>24</v>
      </c>
      <c r="H301" s="62">
        <v>4605</v>
      </c>
      <c r="I301" s="23" t="s">
        <v>24</v>
      </c>
      <c r="J301" s="62">
        <v>4254</v>
      </c>
      <c r="K301" s="23" t="s">
        <v>24</v>
      </c>
      <c r="L301" s="62">
        <v>4069</v>
      </c>
      <c r="M301" s="23" t="s">
        <v>24</v>
      </c>
      <c r="N301" s="62">
        <v>4612</v>
      </c>
      <c r="O301" s="23" t="s">
        <v>24</v>
      </c>
      <c r="P301" s="62">
        <v>5607</v>
      </c>
      <c r="Q301" s="23" t="s">
        <v>24</v>
      </c>
      <c r="R301" s="62">
        <v>4780</v>
      </c>
      <c r="S301" s="23" t="s">
        <v>24</v>
      </c>
      <c r="T301" s="62">
        <v>5667</v>
      </c>
      <c r="U301" s="23" t="s">
        <v>24</v>
      </c>
      <c r="V301" s="62">
        <v>5803</v>
      </c>
      <c r="W301" s="23" t="s">
        <v>24</v>
      </c>
      <c r="X301" s="62">
        <v>4844</v>
      </c>
      <c r="Y301" s="23" t="s">
        <v>24</v>
      </c>
      <c r="Z301" s="67">
        <v>4403</v>
      </c>
      <c r="AA301" s="43" t="s">
        <v>24</v>
      </c>
      <c r="AB301" s="36">
        <f>D301+F301+H301+J301+L301+N301+P301+R301+T301+V301+X301+Z301</f>
        <v>58725</v>
      </c>
      <c r="AC301" s="26"/>
      <c r="AD301" s="27"/>
    </row>
    <row r="302" spans="1:30" ht="27.75" customHeight="1" thickBot="1" thickTop="1">
      <c r="A302" s="101"/>
      <c r="B302" s="103"/>
      <c r="C302" s="17" t="s">
        <v>19</v>
      </c>
      <c r="D302" s="69">
        <f>D301-Z274</f>
        <v>436</v>
      </c>
      <c r="E302" s="28">
        <f>D302/Z274</f>
        <v>0.0874974914710014</v>
      </c>
      <c r="F302" s="69">
        <f>F301-D301</f>
        <v>-757</v>
      </c>
      <c r="G302" s="28">
        <f>F302/D301</f>
        <v>-0.13969367041889647</v>
      </c>
      <c r="H302" s="69">
        <f>H301-F301</f>
        <v>-57</v>
      </c>
      <c r="I302" s="28">
        <f>H302/F301</f>
        <v>-0.012226512226512226</v>
      </c>
      <c r="J302" s="69">
        <f>J301-H301</f>
        <v>-351</v>
      </c>
      <c r="K302" s="28">
        <f>J302/H301</f>
        <v>-0.0762214983713355</v>
      </c>
      <c r="L302" s="69">
        <f>L301-J301</f>
        <v>-185</v>
      </c>
      <c r="M302" s="28">
        <f>L302/J301</f>
        <v>-0.04348848142924307</v>
      </c>
      <c r="N302" s="60">
        <f>N301-L301</f>
        <v>543</v>
      </c>
      <c r="O302" s="39">
        <f>N302/L301</f>
        <v>0.13344802162693536</v>
      </c>
      <c r="P302" s="60">
        <f>P301-N301</f>
        <v>995</v>
      </c>
      <c r="Q302" s="39">
        <f>P302/N301</f>
        <v>0.21574154379878577</v>
      </c>
      <c r="R302" s="60">
        <f>R301-P301</f>
        <v>-827</v>
      </c>
      <c r="S302" s="39">
        <f>R302/P301</f>
        <v>-0.14749420367397895</v>
      </c>
      <c r="T302" s="60">
        <f>T301-R301</f>
        <v>887</v>
      </c>
      <c r="U302" s="39">
        <f>T302/R301</f>
        <v>0.18556485355648536</v>
      </c>
      <c r="V302" s="60">
        <f>V301-T301</f>
        <v>136</v>
      </c>
      <c r="W302" s="39">
        <f>V302/T301</f>
        <v>0.023998588318334214</v>
      </c>
      <c r="X302" s="60">
        <f>X301-V301</f>
        <v>-959</v>
      </c>
      <c r="Y302" s="39">
        <f>X302/V301</f>
        <v>-0.1652593486127865</v>
      </c>
      <c r="Z302" s="66">
        <f>Z301-X301</f>
        <v>-441</v>
      </c>
      <c r="AA302" s="48">
        <f>Z302/X301</f>
        <v>-0.09104046242774566</v>
      </c>
      <c r="AB302" s="96">
        <f>AB301-D301-F301-H301-J301-L301-N301-P301-R301-T301-V301-X301</f>
        <v>4403</v>
      </c>
      <c r="AC302" s="97"/>
      <c r="AD302" s="98"/>
    </row>
    <row r="303" spans="1:30" ht="27.75" customHeight="1" thickBot="1">
      <c r="A303" s="101"/>
      <c r="B303" s="104"/>
      <c r="C303" s="18" t="s">
        <v>20</v>
      </c>
      <c r="D303" s="61">
        <f>D301-D274</f>
        <v>-610</v>
      </c>
      <c r="E303" s="29">
        <f>D303/D274</f>
        <v>-0.10117764139990049</v>
      </c>
      <c r="F303" s="61">
        <f>F301-F274</f>
        <v>26</v>
      </c>
      <c r="G303" s="29">
        <f>F303/F274</f>
        <v>0.0056082830025884385</v>
      </c>
      <c r="H303" s="61">
        <f>H301-H274</f>
        <v>-379</v>
      </c>
      <c r="I303" s="29">
        <f>H303/H274</f>
        <v>-0.07604333868378813</v>
      </c>
      <c r="J303" s="61">
        <f>J301-J274</f>
        <v>-126</v>
      </c>
      <c r="K303" s="29">
        <f>J303/J274</f>
        <v>-0.028767123287671233</v>
      </c>
      <c r="L303" s="61">
        <f>L301-L274</f>
        <v>-175</v>
      </c>
      <c r="M303" s="29">
        <f>L303/L274</f>
        <v>-0.04123468426013195</v>
      </c>
      <c r="N303" s="61">
        <f>N301-N274</f>
        <v>-832</v>
      </c>
      <c r="O303" s="29">
        <f>N303/N274</f>
        <v>-0.15282880235121235</v>
      </c>
      <c r="P303" s="61">
        <f>P301-P274</f>
        <v>-316</v>
      </c>
      <c r="Q303" s="29">
        <f>P303/P274</f>
        <v>-0.053351342225223704</v>
      </c>
      <c r="R303" s="61">
        <f>R301-R274</f>
        <v>-538</v>
      </c>
      <c r="S303" s="29">
        <f>R303/R274</f>
        <v>-0.10116585182399399</v>
      </c>
      <c r="T303" s="61">
        <f>T301-T274</f>
        <v>291</v>
      </c>
      <c r="U303" s="29">
        <f>T303/T274</f>
        <v>0.05412946428571429</v>
      </c>
      <c r="V303" s="61">
        <f>V301-V274</f>
        <v>-225</v>
      </c>
      <c r="W303" s="29">
        <f>V303/V274</f>
        <v>-0.037325812873258125</v>
      </c>
      <c r="X303" s="61">
        <f>X301-X274</f>
        <v>-261</v>
      </c>
      <c r="Y303" s="29">
        <f>X303/X274</f>
        <v>-0.05112634671890304</v>
      </c>
      <c r="Z303" s="61">
        <f>Z301-Z274</f>
        <v>-580</v>
      </c>
      <c r="AA303" s="29">
        <f>Z303/Z274</f>
        <v>-0.11639574553481838</v>
      </c>
      <c r="AB303" s="99"/>
      <c r="AC303" s="93"/>
      <c r="AD303" s="3"/>
    </row>
    <row r="304" spans="1:30" ht="27.75" customHeight="1" thickBot="1" thickTop="1">
      <c r="A304" s="101" t="s">
        <v>9</v>
      </c>
      <c r="B304" s="102" t="s">
        <v>16</v>
      </c>
      <c r="C304" s="20"/>
      <c r="D304" s="63">
        <v>2478</v>
      </c>
      <c r="E304" s="23" t="s">
        <v>24</v>
      </c>
      <c r="F304" s="63">
        <v>3413</v>
      </c>
      <c r="G304" s="23" t="s">
        <v>24</v>
      </c>
      <c r="H304" s="63">
        <v>3823</v>
      </c>
      <c r="I304" s="23" t="s">
        <v>24</v>
      </c>
      <c r="J304" s="63">
        <v>4117</v>
      </c>
      <c r="K304" s="23" t="s">
        <v>24</v>
      </c>
      <c r="L304" s="63">
        <v>3560</v>
      </c>
      <c r="M304" s="23" t="s">
        <v>24</v>
      </c>
      <c r="N304" s="63">
        <v>3647</v>
      </c>
      <c r="O304" s="23" t="s">
        <v>24</v>
      </c>
      <c r="P304" s="63">
        <v>3159</v>
      </c>
      <c r="Q304" s="23" t="s">
        <v>24</v>
      </c>
      <c r="R304" s="63">
        <v>3516</v>
      </c>
      <c r="S304" s="23" t="s">
        <v>24</v>
      </c>
      <c r="T304" s="63">
        <v>5165</v>
      </c>
      <c r="U304" s="23" t="s">
        <v>24</v>
      </c>
      <c r="V304" s="63">
        <v>3860</v>
      </c>
      <c r="W304" s="23" t="s">
        <v>24</v>
      </c>
      <c r="X304" s="63">
        <v>3214</v>
      </c>
      <c r="Y304" s="23" t="s">
        <v>24</v>
      </c>
      <c r="Z304" s="68">
        <v>2950</v>
      </c>
      <c r="AA304" s="43" t="s">
        <v>24</v>
      </c>
      <c r="AB304" s="36">
        <f>D304+F304+H304+J304+L304+N304+P304+R304+T304+V304+X304+Z304</f>
        <v>42902</v>
      </c>
      <c r="AC304" s="26"/>
      <c r="AD304" s="27"/>
    </row>
    <row r="305" spans="1:30" ht="27.75" customHeight="1" thickBot="1" thickTop="1">
      <c r="A305" s="101"/>
      <c r="B305" s="103"/>
      <c r="C305" s="21" t="s">
        <v>19</v>
      </c>
      <c r="D305" s="69">
        <f>D304-Z277</f>
        <v>-157</v>
      </c>
      <c r="E305" s="28">
        <f>D305/Z277</f>
        <v>-0.059582542694497156</v>
      </c>
      <c r="F305" s="69">
        <f>F304-D304</f>
        <v>935</v>
      </c>
      <c r="G305" s="28">
        <f>F305/D304</f>
        <v>0.37732041969330105</v>
      </c>
      <c r="H305" s="69">
        <f>H304-F304</f>
        <v>410</v>
      </c>
      <c r="I305" s="28">
        <f>H305/F304</f>
        <v>0.12012891883973044</v>
      </c>
      <c r="J305" s="69">
        <f>J304-H304</f>
        <v>294</v>
      </c>
      <c r="K305" s="28">
        <f>J305/H304</f>
        <v>0.07690295579387915</v>
      </c>
      <c r="L305" s="69">
        <f>L304-J304</f>
        <v>-557</v>
      </c>
      <c r="M305" s="28">
        <f>L305/J304</f>
        <v>-0.13529268885110518</v>
      </c>
      <c r="N305" s="60">
        <f>N304-L304</f>
        <v>87</v>
      </c>
      <c r="O305" s="39">
        <f>N305/L304</f>
        <v>0.02443820224719101</v>
      </c>
      <c r="P305" s="60">
        <f>P304-N304</f>
        <v>-488</v>
      </c>
      <c r="Q305" s="39">
        <f>P305/N304</f>
        <v>-0.13380860981628737</v>
      </c>
      <c r="R305" s="60">
        <f>R304-P304</f>
        <v>357</v>
      </c>
      <c r="S305" s="39">
        <f>R305/P304</f>
        <v>0.11301044634377967</v>
      </c>
      <c r="T305" s="60">
        <f>T304-R304</f>
        <v>1649</v>
      </c>
      <c r="U305" s="39">
        <f>T305/R304</f>
        <v>0.46899886234357224</v>
      </c>
      <c r="V305" s="60">
        <f>V304-T304</f>
        <v>-1305</v>
      </c>
      <c r="W305" s="39">
        <f>V305/T304</f>
        <v>-0.2526621490803485</v>
      </c>
      <c r="X305" s="60">
        <f>X304-V304</f>
        <v>-646</v>
      </c>
      <c r="Y305" s="39">
        <f>X305/V304</f>
        <v>-0.16735751295336787</v>
      </c>
      <c r="Z305" s="66">
        <f>Z304-X304</f>
        <v>-264</v>
      </c>
      <c r="AA305" s="48">
        <f>Z305/X304</f>
        <v>-0.0821406347230865</v>
      </c>
      <c r="AB305" s="96">
        <f>AB304-D304-F304-H304-J304-L304-N304-P304-R304-T304-V304-X304</f>
        <v>2950</v>
      </c>
      <c r="AC305" s="97"/>
      <c r="AD305" s="98"/>
    </row>
    <row r="306" spans="1:30" ht="27.75" customHeight="1" thickBot="1">
      <c r="A306" s="101"/>
      <c r="B306" s="104"/>
      <c r="C306" s="18" t="s">
        <v>20</v>
      </c>
      <c r="D306" s="61">
        <f>D304-D277</f>
        <v>-42</v>
      </c>
      <c r="E306" s="29">
        <f>D306/D277</f>
        <v>-0.016666666666666666</v>
      </c>
      <c r="F306" s="61">
        <f>F304-F277</f>
        <v>367</v>
      </c>
      <c r="G306" s="29">
        <f>F306/F277</f>
        <v>0.12048588312541038</v>
      </c>
      <c r="H306" s="61">
        <f>H304-H277</f>
        <v>617</v>
      </c>
      <c r="I306" s="29">
        <f>H306/H277</f>
        <v>0.1924516531503431</v>
      </c>
      <c r="J306" s="61">
        <f>J304-J277</f>
        <v>351</v>
      </c>
      <c r="K306" s="29">
        <f>J306/J277</f>
        <v>0.0932023366967605</v>
      </c>
      <c r="L306" s="61">
        <f>L304-L277</f>
        <v>-748</v>
      </c>
      <c r="M306" s="29">
        <f>L306/L277</f>
        <v>-0.17363045496750232</v>
      </c>
      <c r="N306" s="61">
        <f>N304-N277</f>
        <v>-346</v>
      </c>
      <c r="O306" s="29">
        <f>N306/N277</f>
        <v>-0.08665164037064864</v>
      </c>
      <c r="P306" s="61">
        <f>P304-P277</f>
        <v>-357</v>
      </c>
      <c r="Q306" s="29">
        <f>P306/P277</f>
        <v>-0.1015358361774744</v>
      </c>
      <c r="R306" s="61">
        <f>R304-R277</f>
        <v>-22</v>
      </c>
      <c r="S306" s="29">
        <f>R306/R277</f>
        <v>-0.006218202374222725</v>
      </c>
      <c r="T306" s="61">
        <f>T304-T277</f>
        <v>445</v>
      </c>
      <c r="U306" s="29">
        <f>T306/T277</f>
        <v>0.09427966101694915</v>
      </c>
      <c r="V306" s="61">
        <f>V304-V277</f>
        <v>-224</v>
      </c>
      <c r="W306" s="29">
        <f>V306/V277</f>
        <v>-0.05484818805093046</v>
      </c>
      <c r="X306" s="61">
        <f>X304-X277</f>
        <v>11</v>
      </c>
      <c r="Y306" s="29">
        <f>X306/X277</f>
        <v>0.0034342803621604744</v>
      </c>
      <c r="Z306" s="61">
        <f>Z304-Z277</f>
        <v>315</v>
      </c>
      <c r="AA306" s="29">
        <f>Z306/Z277</f>
        <v>0.11954459203036052</v>
      </c>
      <c r="AB306" s="37"/>
      <c r="AC306" s="42"/>
      <c r="AD306" s="41"/>
    </row>
    <row r="307" spans="1:30" ht="27.75" customHeight="1" thickBot="1" thickTop="1">
      <c r="A307" s="101" t="s">
        <v>10</v>
      </c>
      <c r="B307" s="102" t="s">
        <v>17</v>
      </c>
      <c r="C307" s="20"/>
      <c r="D307" s="63">
        <v>1095</v>
      </c>
      <c r="E307" s="23" t="s">
        <v>24</v>
      </c>
      <c r="F307" s="63">
        <v>1357</v>
      </c>
      <c r="G307" s="23" t="s">
        <v>24</v>
      </c>
      <c r="H307" s="63">
        <v>1394</v>
      </c>
      <c r="I307" s="23" t="s">
        <v>24</v>
      </c>
      <c r="J307" s="63">
        <v>1386</v>
      </c>
      <c r="K307" s="23" t="s">
        <v>24</v>
      </c>
      <c r="L307" s="63">
        <v>1345</v>
      </c>
      <c r="M307" s="23" t="s">
        <v>24</v>
      </c>
      <c r="N307" s="63">
        <v>696</v>
      </c>
      <c r="O307" s="23" t="s">
        <v>24</v>
      </c>
      <c r="P307" s="63">
        <v>3110</v>
      </c>
      <c r="Q307" s="23" t="s">
        <v>24</v>
      </c>
      <c r="R307" s="63">
        <v>2958</v>
      </c>
      <c r="S307" s="23" t="s">
        <v>24</v>
      </c>
      <c r="T307" s="63">
        <v>1744</v>
      </c>
      <c r="U307" s="23" t="s">
        <v>24</v>
      </c>
      <c r="V307" s="63">
        <v>1363</v>
      </c>
      <c r="W307" s="23" t="s">
        <v>24</v>
      </c>
      <c r="X307" s="63">
        <v>1214</v>
      </c>
      <c r="Y307" s="23" t="s">
        <v>24</v>
      </c>
      <c r="Z307" s="68">
        <v>1280</v>
      </c>
      <c r="AA307" s="43" t="s">
        <v>24</v>
      </c>
      <c r="AB307" s="36">
        <f>D307+F307+H307+J307+L307+N307+P307+R307+T307+V307+X307+Z307</f>
        <v>18942</v>
      </c>
      <c r="AC307" s="26"/>
      <c r="AD307" s="27"/>
    </row>
    <row r="308" spans="1:30" ht="27.75" customHeight="1" thickBot="1" thickTop="1">
      <c r="A308" s="101"/>
      <c r="B308" s="103"/>
      <c r="C308" s="21" t="s">
        <v>19</v>
      </c>
      <c r="D308" s="69">
        <f>D307-Z280</f>
        <v>-65</v>
      </c>
      <c r="E308" s="28">
        <f>D308/Z280</f>
        <v>-0.05603448275862069</v>
      </c>
      <c r="F308" s="69">
        <f>F307-D307</f>
        <v>262</v>
      </c>
      <c r="G308" s="28">
        <f>F308/D307</f>
        <v>0.23926940639269406</v>
      </c>
      <c r="H308" s="69">
        <f>H307-F307</f>
        <v>37</v>
      </c>
      <c r="I308" s="28">
        <f>H308/F307</f>
        <v>0.027266028002947678</v>
      </c>
      <c r="J308" s="69">
        <f>J307-H307</f>
        <v>-8</v>
      </c>
      <c r="K308" s="28">
        <f>J308/H307</f>
        <v>-0.005738880918220947</v>
      </c>
      <c r="L308" s="69">
        <f>L307-J307</f>
        <v>-41</v>
      </c>
      <c r="M308" s="28">
        <f>L308/J307</f>
        <v>-0.02958152958152958</v>
      </c>
      <c r="N308" s="60">
        <f>N307-L307</f>
        <v>-649</v>
      </c>
      <c r="O308" s="39">
        <f>N308/L307</f>
        <v>-0.48252788104089217</v>
      </c>
      <c r="P308" s="60">
        <f>P307-N307</f>
        <v>2414</v>
      </c>
      <c r="Q308" s="39">
        <f>P308/N307</f>
        <v>3.468390804597701</v>
      </c>
      <c r="R308" s="60">
        <f>R307-P307</f>
        <v>-152</v>
      </c>
      <c r="S308" s="39">
        <f>R308/P307</f>
        <v>-0.04887459807073955</v>
      </c>
      <c r="T308" s="60">
        <f>T307-R307</f>
        <v>-1214</v>
      </c>
      <c r="U308" s="39">
        <f>T308/R307</f>
        <v>-0.41041244083840434</v>
      </c>
      <c r="V308" s="60">
        <f>V307-T307</f>
        <v>-381</v>
      </c>
      <c r="W308" s="39">
        <f>V308/T307</f>
        <v>-0.2184633027522936</v>
      </c>
      <c r="X308" s="60">
        <f>X307-V307</f>
        <v>-149</v>
      </c>
      <c r="Y308" s="39">
        <f>X308/V307</f>
        <v>-0.10931768158473955</v>
      </c>
      <c r="Z308" s="66">
        <f>Z307-X307</f>
        <v>66</v>
      </c>
      <c r="AA308" s="48">
        <f>Z308/X307</f>
        <v>0.054365733113673806</v>
      </c>
      <c r="AB308" s="96">
        <f>AB307-D307-F307-H307-J307-L307-N307-P307-R307-T307-V307-X307</f>
        <v>1280</v>
      </c>
      <c r="AC308" s="42"/>
      <c r="AD308" s="71"/>
    </row>
    <row r="309" spans="1:30" ht="27.75" customHeight="1" thickBot="1">
      <c r="A309" s="101"/>
      <c r="B309" s="104"/>
      <c r="C309" s="18" t="s">
        <v>20</v>
      </c>
      <c r="D309" s="61">
        <f>D307-D280</f>
        <v>343</v>
      </c>
      <c r="E309" s="29">
        <f>D309/D280</f>
        <v>0.45611702127659576</v>
      </c>
      <c r="F309" s="61">
        <f>F307-F280</f>
        <v>417</v>
      </c>
      <c r="G309" s="29">
        <f>F309/F280</f>
        <v>0.44361702127659575</v>
      </c>
      <c r="H309" s="61">
        <f>H307-H280</f>
        <v>305</v>
      </c>
      <c r="I309" s="29">
        <f>H309/H280</f>
        <v>0.2800734618916437</v>
      </c>
      <c r="J309" s="61">
        <f>J307-J280</f>
        <v>440</v>
      </c>
      <c r="K309" s="29">
        <f>J309/J280</f>
        <v>0.46511627906976744</v>
      </c>
      <c r="L309" s="61">
        <f>L307-L280</f>
        <v>503</v>
      </c>
      <c r="M309" s="29">
        <f>L309/L280</f>
        <v>0.5973871733966746</v>
      </c>
      <c r="N309" s="61">
        <f>N307-N280</f>
        <v>-100</v>
      </c>
      <c r="O309" s="29">
        <f>N309/N280</f>
        <v>-0.12562814070351758</v>
      </c>
      <c r="P309" s="61">
        <f>P307-P280</f>
        <v>2295</v>
      </c>
      <c r="Q309" s="29">
        <f>P309/P280</f>
        <v>2.815950920245399</v>
      </c>
      <c r="R309" s="61">
        <f>R307-R280</f>
        <v>1429</v>
      </c>
      <c r="S309" s="29">
        <f>R309/R280</f>
        <v>0.934597776324395</v>
      </c>
      <c r="T309" s="61">
        <f>T307-T280</f>
        <v>463</v>
      </c>
      <c r="U309" s="29">
        <f>T309/T280</f>
        <v>0.36143637782982047</v>
      </c>
      <c r="V309" s="61">
        <f>V307-V280</f>
        <v>59</v>
      </c>
      <c r="W309" s="29">
        <f>V309/V280</f>
        <v>0.04524539877300614</v>
      </c>
      <c r="X309" s="61">
        <f>X307-X280</f>
        <v>143</v>
      </c>
      <c r="Y309" s="29">
        <f>X309/X280</f>
        <v>0.13352007469654528</v>
      </c>
      <c r="Z309" s="61">
        <f>Z307-Z280</f>
        <v>120</v>
      </c>
      <c r="AA309" s="29">
        <f>Z309/Z280</f>
        <v>0.10344827586206896</v>
      </c>
      <c r="AB309" s="37"/>
      <c r="AC309" s="70"/>
      <c r="AD309" s="41"/>
    </row>
    <row r="310" spans="1:30" ht="27.75" customHeight="1" thickBot="1" thickTop="1">
      <c r="A310" s="101" t="s">
        <v>11</v>
      </c>
      <c r="B310" s="102" t="s">
        <v>15</v>
      </c>
      <c r="C310" s="20"/>
      <c r="D310" s="63">
        <v>4169</v>
      </c>
      <c r="E310" s="23" t="s">
        <v>24</v>
      </c>
      <c r="F310" s="63">
        <v>3374</v>
      </c>
      <c r="G310" s="23" t="s">
        <v>24</v>
      </c>
      <c r="H310" s="63">
        <v>3503</v>
      </c>
      <c r="I310" s="23" t="s">
        <v>24</v>
      </c>
      <c r="J310" s="63">
        <v>3268</v>
      </c>
      <c r="K310" s="23" t="s">
        <v>24</v>
      </c>
      <c r="L310" s="63">
        <v>3093</v>
      </c>
      <c r="M310" s="23" t="s">
        <v>24</v>
      </c>
      <c r="N310" s="63">
        <v>2719</v>
      </c>
      <c r="O310" s="23" t="s">
        <v>24</v>
      </c>
      <c r="P310" s="63">
        <v>3689</v>
      </c>
      <c r="Q310" s="23" t="s">
        <v>24</v>
      </c>
      <c r="R310" s="63">
        <v>3221</v>
      </c>
      <c r="S310" s="23" t="s">
        <v>24</v>
      </c>
      <c r="T310" s="63">
        <v>3998</v>
      </c>
      <c r="U310" s="23" t="s">
        <v>24</v>
      </c>
      <c r="V310" s="63">
        <v>4130</v>
      </c>
      <c r="W310" s="23" t="s">
        <v>24</v>
      </c>
      <c r="X310" s="63">
        <v>3557</v>
      </c>
      <c r="Y310" s="23" t="s">
        <v>24</v>
      </c>
      <c r="Z310" s="68">
        <v>3372</v>
      </c>
      <c r="AA310" s="43" t="s">
        <v>24</v>
      </c>
      <c r="AB310" s="36">
        <f>D310+F310+H310+J310+L310+N310+P310+R310+T310+V310+X310+Z310</f>
        <v>42093</v>
      </c>
      <c r="AC310" s="26"/>
      <c r="AD310" s="27"/>
    </row>
    <row r="311" spans="1:30" ht="27.75" customHeight="1" thickBot="1" thickTop="1">
      <c r="A311" s="101"/>
      <c r="B311" s="103"/>
      <c r="C311" s="21" t="s">
        <v>19</v>
      </c>
      <c r="D311" s="69">
        <f>D310-Z283</f>
        <v>579</v>
      </c>
      <c r="E311" s="28">
        <f>D311/Z283</f>
        <v>0.16128133704735376</v>
      </c>
      <c r="F311" s="69">
        <f>F310-D310</f>
        <v>-795</v>
      </c>
      <c r="G311" s="28">
        <f>F311/D310</f>
        <v>-0.19069321180139123</v>
      </c>
      <c r="H311" s="69">
        <f>H310-F310</f>
        <v>129</v>
      </c>
      <c r="I311" s="28">
        <f>H311/F310</f>
        <v>0.038233550681683465</v>
      </c>
      <c r="J311" s="69">
        <f>J310-H310</f>
        <v>-235</v>
      </c>
      <c r="K311" s="28">
        <f>J311/H310</f>
        <v>-0.06708535540964887</v>
      </c>
      <c r="L311" s="69">
        <f>L310-J310</f>
        <v>-175</v>
      </c>
      <c r="M311" s="28">
        <f>L311/J310</f>
        <v>-0.053549571603427173</v>
      </c>
      <c r="N311" s="60">
        <f>N310-L310</f>
        <v>-374</v>
      </c>
      <c r="O311" s="39">
        <f>N311/L310</f>
        <v>-0.12091820239249919</v>
      </c>
      <c r="P311" s="60">
        <f>P310-N310</f>
        <v>970</v>
      </c>
      <c r="Q311" s="39">
        <f>P311/N310</f>
        <v>0.3567488047076131</v>
      </c>
      <c r="R311" s="60">
        <f>R310-P310</f>
        <v>-468</v>
      </c>
      <c r="S311" s="39">
        <f>R311/P310</f>
        <v>-0.12686364868528055</v>
      </c>
      <c r="T311" s="60">
        <f>T310-R310</f>
        <v>777</v>
      </c>
      <c r="U311" s="39">
        <f>T311/R310</f>
        <v>0.24122943185346166</v>
      </c>
      <c r="V311" s="60">
        <f>V310-T310</f>
        <v>132</v>
      </c>
      <c r="W311" s="39">
        <f>V311/T310</f>
        <v>0.03301650825412707</v>
      </c>
      <c r="X311" s="60">
        <f>X310-V310</f>
        <v>-573</v>
      </c>
      <c r="Y311" s="39">
        <f>X311/V310</f>
        <v>-0.1387409200968523</v>
      </c>
      <c r="Z311" s="66">
        <f>Z310-X310</f>
        <v>-185</v>
      </c>
      <c r="AA311" s="48">
        <f>Z311/X310</f>
        <v>-0.05201012088838909</v>
      </c>
      <c r="AB311" s="96">
        <f>AB310-D310-F310-H310-J310-L310-N310-P310-R310-T310-V310-X310</f>
        <v>3372</v>
      </c>
      <c r="AC311" s="12"/>
      <c r="AD311" s="71"/>
    </row>
    <row r="312" spans="1:29" ht="27.75" customHeight="1" thickBot="1">
      <c r="A312" s="101"/>
      <c r="B312" s="104"/>
      <c r="C312" s="18" t="s">
        <v>20</v>
      </c>
      <c r="D312" s="61">
        <f>D310-D283</f>
        <v>-250</v>
      </c>
      <c r="E312" s="29">
        <f>D312/D283</f>
        <v>-0.05657388549445576</v>
      </c>
      <c r="F312" s="61">
        <f>F310-F283</f>
        <v>91</v>
      </c>
      <c r="G312" s="29">
        <f>F312/F283</f>
        <v>0.02771855010660981</v>
      </c>
      <c r="H312" s="61">
        <f>H310-H283</f>
        <v>24</v>
      </c>
      <c r="I312" s="29">
        <f>H312/H283</f>
        <v>0.006898534061511929</v>
      </c>
      <c r="J312" s="61">
        <f>J310-J283</f>
        <v>46</v>
      </c>
      <c r="K312" s="29">
        <f>J312/J283</f>
        <v>0.014276846679081317</v>
      </c>
      <c r="L312" s="61">
        <f>L310-L283</f>
        <v>46</v>
      </c>
      <c r="M312" s="29">
        <f>L312/L283</f>
        <v>0.015096816540859863</v>
      </c>
      <c r="N312" s="61">
        <f>N310-N283</f>
        <v>-401</v>
      </c>
      <c r="O312" s="29">
        <f>N312/N283</f>
        <v>-0.128525641025641</v>
      </c>
      <c r="P312" s="61">
        <f>P310-P283</f>
        <v>-13</v>
      </c>
      <c r="Q312" s="29">
        <f>P312/P283</f>
        <v>-0.0035116153430578066</v>
      </c>
      <c r="R312" s="61">
        <f>R310-R283</f>
        <v>-434</v>
      </c>
      <c r="S312" s="29">
        <f>R312/R283</f>
        <v>-0.11874145006839945</v>
      </c>
      <c r="T312" s="61">
        <f>T310-T283</f>
        <v>472</v>
      </c>
      <c r="U312" s="29">
        <f>T312/T283</f>
        <v>0.13386273397617698</v>
      </c>
      <c r="V312" s="61">
        <f>V310-V283</f>
        <v>-23</v>
      </c>
      <c r="W312" s="29">
        <f>V312/V283</f>
        <v>-0.005538165181796292</v>
      </c>
      <c r="X312" s="61">
        <f>X310-X283</f>
        <v>-97</v>
      </c>
      <c r="Y312" s="29">
        <f>X312/X283</f>
        <v>-0.02654625068418172</v>
      </c>
      <c r="Z312" s="61">
        <f>Z310-Z283</f>
        <v>-218</v>
      </c>
      <c r="AA312" s="29">
        <f>Z312/Z283</f>
        <v>-0.060724233983286906</v>
      </c>
      <c r="AB312" s="10"/>
      <c r="AC312" s="9"/>
    </row>
    <row r="313" spans="1:29" ht="27.75" customHeight="1" thickBot="1">
      <c r="A313" s="130" t="s">
        <v>12</v>
      </c>
      <c r="B313" s="114"/>
      <c r="C313" s="114"/>
      <c r="D313" s="114"/>
      <c r="E313" s="114"/>
      <c r="F313" s="114"/>
      <c r="G313" s="114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0"/>
      <c r="AC313" s="9"/>
    </row>
    <row r="314" spans="1:29" ht="27.75" customHeight="1" thickBot="1">
      <c r="A314" s="101" t="s">
        <v>13</v>
      </c>
      <c r="B314" s="102" t="s">
        <v>14</v>
      </c>
      <c r="C314" s="5"/>
      <c r="D314" s="63">
        <v>1719</v>
      </c>
      <c r="E314" s="23" t="s">
        <v>24</v>
      </c>
      <c r="F314" s="63">
        <v>1776</v>
      </c>
      <c r="G314" s="23" t="s">
        <v>24</v>
      </c>
      <c r="H314" s="63">
        <v>2062</v>
      </c>
      <c r="I314" s="23" t="s">
        <v>24</v>
      </c>
      <c r="J314" s="63">
        <v>1828</v>
      </c>
      <c r="K314" s="23" t="s">
        <v>24</v>
      </c>
      <c r="L314" s="63">
        <v>1802</v>
      </c>
      <c r="M314" s="23" t="s">
        <v>24</v>
      </c>
      <c r="N314" s="63">
        <v>1981</v>
      </c>
      <c r="O314" s="23" t="s">
        <v>24</v>
      </c>
      <c r="P314" s="63">
        <v>2167</v>
      </c>
      <c r="Q314" s="23" t="s">
        <v>24</v>
      </c>
      <c r="R314" s="63">
        <v>2114</v>
      </c>
      <c r="S314" s="23" t="s">
        <v>24</v>
      </c>
      <c r="T314" s="63">
        <v>2627</v>
      </c>
      <c r="U314" s="23" t="s">
        <v>24</v>
      </c>
      <c r="V314" s="63">
        <v>2682</v>
      </c>
      <c r="W314" s="23" t="s">
        <v>24</v>
      </c>
      <c r="X314" s="63">
        <v>2564</v>
      </c>
      <c r="Y314" s="23" t="s">
        <v>24</v>
      </c>
      <c r="Z314" s="75">
        <v>2399</v>
      </c>
      <c r="AA314" s="76" t="s">
        <v>24</v>
      </c>
      <c r="AB314" s="10"/>
      <c r="AC314" s="9"/>
    </row>
    <row r="315" spans="1:29" ht="27.75" customHeight="1" thickBot="1" thickTop="1">
      <c r="A315" s="101"/>
      <c r="B315" s="103"/>
      <c r="C315" s="21" t="s">
        <v>19</v>
      </c>
      <c r="D315" s="69">
        <f>D314-Z287</f>
        <v>-35</v>
      </c>
      <c r="E315" s="28">
        <f>D315/Z287</f>
        <v>-0.019954389965792473</v>
      </c>
      <c r="F315" s="69">
        <f>F314-D314</f>
        <v>57</v>
      </c>
      <c r="G315" s="28">
        <f>F315/D314</f>
        <v>0.03315881326352531</v>
      </c>
      <c r="H315" s="69">
        <f>H314-F314</f>
        <v>286</v>
      </c>
      <c r="I315" s="28">
        <f>H315/F314</f>
        <v>0.16103603603603603</v>
      </c>
      <c r="J315" s="69">
        <f>J314-H314</f>
        <v>-234</v>
      </c>
      <c r="K315" s="28">
        <f>J315/H314</f>
        <v>-0.11348205625606207</v>
      </c>
      <c r="L315" s="69">
        <f>L314-J314</f>
        <v>-26</v>
      </c>
      <c r="M315" s="28">
        <f>L315/J314</f>
        <v>-0.014223194748358862</v>
      </c>
      <c r="N315" s="60">
        <f>N314-L314</f>
        <v>179</v>
      </c>
      <c r="O315" s="39">
        <f>N315/L314</f>
        <v>0.09933407325194228</v>
      </c>
      <c r="P315" s="60">
        <f>P314-N314</f>
        <v>186</v>
      </c>
      <c r="Q315" s="39">
        <f>P315/N314</f>
        <v>0.09389197375063099</v>
      </c>
      <c r="R315" s="60">
        <f>R314-P314</f>
        <v>-53</v>
      </c>
      <c r="S315" s="39">
        <f>R315/P314</f>
        <v>-0.02445777572681126</v>
      </c>
      <c r="T315" s="60">
        <f>T314-R314</f>
        <v>513</v>
      </c>
      <c r="U315" s="39">
        <f>T315/R314</f>
        <v>0.24266792809839166</v>
      </c>
      <c r="V315" s="60">
        <f>V314-T314</f>
        <v>55</v>
      </c>
      <c r="W315" s="39">
        <f>V315/T314</f>
        <v>0.020936429387133613</v>
      </c>
      <c r="X315" s="60">
        <f>X314-V314</f>
        <v>-118</v>
      </c>
      <c r="Y315" s="39">
        <f>X315/V314</f>
        <v>-0.04399701715137957</v>
      </c>
      <c r="Z315" s="66">
        <f>Z314-X314</f>
        <v>-165</v>
      </c>
      <c r="AA315" s="48">
        <f>Z315/X314</f>
        <v>-0.06435257410296412</v>
      </c>
      <c r="AB315" s="10"/>
      <c r="AC315" s="9"/>
    </row>
    <row r="316" spans="1:29" ht="27.75" customHeight="1" thickBot="1">
      <c r="A316" s="101"/>
      <c r="B316" s="104"/>
      <c r="C316" s="18" t="s">
        <v>20</v>
      </c>
      <c r="D316" s="61">
        <f>D314-D287</f>
        <v>-42</v>
      </c>
      <c r="E316" s="29">
        <f>D316/D287</f>
        <v>-0.02385008517887564</v>
      </c>
      <c r="F316" s="61">
        <f>F314-F287</f>
        <v>-289</v>
      </c>
      <c r="G316" s="29">
        <f>F316/F287</f>
        <v>-0.13995157384987894</v>
      </c>
      <c r="H316" s="61">
        <f>H314-H287</f>
        <v>-71</v>
      </c>
      <c r="I316" s="29">
        <f>H316/H287</f>
        <v>-0.033286451007969994</v>
      </c>
      <c r="J316" s="61">
        <f>J314-J287</f>
        <v>-51</v>
      </c>
      <c r="K316" s="29">
        <f>J316/J287</f>
        <v>-0.027142096860031932</v>
      </c>
      <c r="L316" s="61">
        <f>L314-L287</f>
        <v>55</v>
      </c>
      <c r="M316" s="29">
        <f>L316/L287</f>
        <v>0.031482541499713794</v>
      </c>
      <c r="N316" s="61">
        <f>N314-N287</f>
        <v>252</v>
      </c>
      <c r="O316" s="29">
        <f>N316/N287</f>
        <v>0.145748987854251</v>
      </c>
      <c r="P316" s="61">
        <f>P314-P287</f>
        <v>432</v>
      </c>
      <c r="Q316" s="29">
        <f>P316/P287</f>
        <v>0.2489913544668588</v>
      </c>
      <c r="R316" s="61">
        <f>R314-R287</f>
        <v>375</v>
      </c>
      <c r="S316" s="29">
        <f>R316/R287</f>
        <v>0.21564117308798159</v>
      </c>
      <c r="T316" s="61">
        <f>T314-T287</f>
        <v>941</v>
      </c>
      <c r="U316" s="29">
        <f>T316/T287</f>
        <v>0.5581257413997628</v>
      </c>
      <c r="V316" s="61">
        <f>V314-V287</f>
        <v>1064</v>
      </c>
      <c r="W316" s="29">
        <f>V316/V287</f>
        <v>0.657601977750309</v>
      </c>
      <c r="X316" s="61">
        <f>X314-X287</f>
        <v>886</v>
      </c>
      <c r="Y316" s="29">
        <f>X316/X287</f>
        <v>0.5280095351609059</v>
      </c>
      <c r="Z316" s="61">
        <f>Z314-Z287</f>
        <v>645</v>
      </c>
      <c r="AA316" s="29">
        <f>Z316/Z287</f>
        <v>0.3677309007981756</v>
      </c>
      <c r="AB316" s="10"/>
      <c r="AC316" s="9"/>
    </row>
    <row r="318" ht="13.5" thickBot="1"/>
    <row r="319" spans="1:30" ht="25.5" customHeight="1" thickBot="1" thickTop="1">
      <c r="A319" s="118" t="s">
        <v>63</v>
      </c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</row>
    <row r="320" spans="4:14" ht="14.25" thickBot="1" thickTop="1">
      <c r="D320" s="6"/>
      <c r="F320" s="6"/>
      <c r="H320" s="6"/>
      <c r="J320" s="6"/>
      <c r="L320" s="6"/>
      <c r="N320" s="6"/>
    </row>
    <row r="321" spans="1:30" ht="24" customHeight="1" thickBot="1">
      <c r="A321" s="101" t="s">
        <v>0</v>
      </c>
      <c r="B321" s="120" t="s">
        <v>1</v>
      </c>
      <c r="C321" s="132"/>
      <c r="D321" s="130" t="s">
        <v>62</v>
      </c>
      <c r="E321" s="114"/>
      <c r="F321" s="114"/>
      <c r="G321" s="114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31"/>
      <c r="AB321" s="122" t="s">
        <v>21</v>
      </c>
      <c r="AC321" s="125" t="s">
        <v>22</v>
      </c>
      <c r="AD321" s="126"/>
    </row>
    <row r="322" spans="1:30" ht="24" customHeight="1" thickBot="1" thickTop="1">
      <c r="A322" s="101"/>
      <c r="B322" s="121"/>
      <c r="C322" s="101"/>
      <c r="D322" s="110" t="s">
        <v>4</v>
      </c>
      <c r="E322" s="111"/>
      <c r="F322" s="110" t="s">
        <v>5</v>
      </c>
      <c r="G322" s="111"/>
      <c r="H322" s="110" t="s">
        <v>25</v>
      </c>
      <c r="I322" s="111"/>
      <c r="J322" s="110" t="s">
        <v>26</v>
      </c>
      <c r="K322" s="111"/>
      <c r="L322" s="110" t="s">
        <v>27</v>
      </c>
      <c r="M322" s="111"/>
      <c r="N322" s="110" t="s">
        <v>28</v>
      </c>
      <c r="O322" s="111"/>
      <c r="P322" s="110" t="s">
        <v>29</v>
      </c>
      <c r="Q322" s="111"/>
      <c r="R322" s="110" t="s">
        <v>33</v>
      </c>
      <c r="S322" s="111"/>
      <c r="T322" s="110" t="s">
        <v>34</v>
      </c>
      <c r="U322" s="111"/>
      <c r="V322" s="110" t="s">
        <v>35</v>
      </c>
      <c r="W322" s="111"/>
      <c r="X322" s="110" t="s">
        <v>36</v>
      </c>
      <c r="Y322" s="111"/>
      <c r="Z322" s="112" t="s">
        <v>37</v>
      </c>
      <c r="AA322" s="113"/>
      <c r="AB322" s="123"/>
      <c r="AC322" s="127"/>
      <c r="AD322" s="128"/>
    </row>
    <row r="323" spans="1:30" ht="20.25" customHeight="1" thickBot="1" thickTop="1">
      <c r="A323" s="2"/>
      <c r="B323" s="1"/>
      <c r="C323" s="105" t="s">
        <v>32</v>
      </c>
      <c r="D323" s="106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7"/>
      <c r="AB323" s="124"/>
      <c r="AC323" s="24" t="s">
        <v>23</v>
      </c>
      <c r="AD323" s="25" t="s">
        <v>24</v>
      </c>
    </row>
    <row r="324" spans="1:30" ht="13.5" thickBot="1">
      <c r="A324" s="3"/>
      <c r="B324" s="3"/>
      <c r="C324" s="3"/>
      <c r="D324" s="6"/>
      <c r="E324" s="3"/>
      <c r="F324" s="33"/>
      <c r="G324" s="4"/>
      <c r="H324" s="34"/>
      <c r="I324" s="16"/>
      <c r="J324" s="33"/>
      <c r="K324" s="4"/>
      <c r="L324" s="6"/>
      <c r="M324" s="3"/>
      <c r="N324" s="6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115"/>
      <c r="AC324" s="116"/>
      <c r="AD324" s="117"/>
    </row>
    <row r="325" spans="1:30" ht="27.75" customHeight="1" thickBot="1" thickTop="1">
      <c r="A325" s="101" t="s">
        <v>6</v>
      </c>
      <c r="B325" s="102" t="s">
        <v>7</v>
      </c>
      <c r="C325" s="7"/>
      <c r="D325" s="59">
        <v>89441</v>
      </c>
      <c r="E325" s="22" t="s">
        <v>24</v>
      </c>
      <c r="F325" s="59">
        <v>87161</v>
      </c>
      <c r="G325" s="22" t="s">
        <v>24</v>
      </c>
      <c r="H325" s="59">
        <v>84658</v>
      </c>
      <c r="I325" s="22" t="s">
        <v>24</v>
      </c>
      <c r="J325" s="59">
        <v>86808</v>
      </c>
      <c r="K325" s="22" t="s">
        <v>24</v>
      </c>
      <c r="L325" s="59">
        <v>88811</v>
      </c>
      <c r="M325" s="22" t="s">
        <v>24</v>
      </c>
      <c r="N325" s="59">
        <v>88772</v>
      </c>
      <c r="O325" s="22" t="s">
        <v>24</v>
      </c>
      <c r="P325" s="59">
        <v>89549</v>
      </c>
      <c r="Q325" s="22" t="s">
        <v>24</v>
      </c>
      <c r="R325" s="59">
        <v>89760</v>
      </c>
      <c r="S325" s="22" t="s">
        <v>24</v>
      </c>
      <c r="T325" s="59">
        <v>85208</v>
      </c>
      <c r="U325" s="22" t="s">
        <v>24</v>
      </c>
      <c r="V325" s="59">
        <v>83770</v>
      </c>
      <c r="W325" s="22" t="s">
        <v>24</v>
      </c>
      <c r="X325" s="59">
        <v>83235</v>
      </c>
      <c r="Y325" s="22" t="s">
        <v>24</v>
      </c>
      <c r="Z325" s="65">
        <v>83164</v>
      </c>
      <c r="AA325" s="43" t="s">
        <v>24</v>
      </c>
      <c r="AB325" s="108"/>
      <c r="AC325" s="109"/>
      <c r="AD325" s="51"/>
    </row>
    <row r="326" spans="1:30" ht="27.75" customHeight="1" thickBot="1" thickTop="1">
      <c r="A326" s="101"/>
      <c r="B326" s="103"/>
      <c r="C326" s="17" t="s">
        <v>19</v>
      </c>
      <c r="D326" s="69">
        <f>D325-Z298</f>
        <v>2404</v>
      </c>
      <c r="E326" s="28">
        <f>D326/Z298</f>
        <v>0.02762043728529246</v>
      </c>
      <c r="F326" s="69">
        <f>F325-D325</f>
        <v>-2280</v>
      </c>
      <c r="G326" s="28">
        <f>F326/D325</f>
        <v>-0.02549166489641216</v>
      </c>
      <c r="H326" s="69">
        <f>H325-F325</f>
        <v>-2503</v>
      </c>
      <c r="I326" s="28">
        <f>H326/F325</f>
        <v>-0.028716972040247358</v>
      </c>
      <c r="J326" s="69">
        <f>J325-H325</f>
        <v>2150</v>
      </c>
      <c r="K326" s="28">
        <f>J326/H325</f>
        <v>0.025396300408703252</v>
      </c>
      <c r="L326" s="69">
        <f>L325-J325</f>
        <v>2003</v>
      </c>
      <c r="M326" s="28">
        <f>L326/J325</f>
        <v>0.023073910238687677</v>
      </c>
      <c r="N326" s="60">
        <f>N325-L325</f>
        <v>-39</v>
      </c>
      <c r="O326" s="39">
        <f>N326/L325</f>
        <v>-0.0004391347918613685</v>
      </c>
      <c r="P326" s="60">
        <f>P325-N325</f>
        <v>777</v>
      </c>
      <c r="Q326" s="39">
        <f>P326/N325</f>
        <v>0.008752759879241203</v>
      </c>
      <c r="R326" s="60">
        <f>R325-P325</f>
        <v>211</v>
      </c>
      <c r="S326" s="39">
        <f>R326/P325</f>
        <v>0.002356251884443154</v>
      </c>
      <c r="T326" s="60">
        <f>T325-R325</f>
        <v>-4552</v>
      </c>
      <c r="U326" s="39">
        <f>T326/R325</f>
        <v>-0.05071301247771836</v>
      </c>
      <c r="V326" s="60">
        <f>V325-T325</f>
        <v>-1438</v>
      </c>
      <c r="W326" s="39">
        <f>V326/T325</f>
        <v>-0.016876349638531594</v>
      </c>
      <c r="X326" s="60">
        <f>X325-V325</f>
        <v>-535</v>
      </c>
      <c r="Y326" s="39">
        <f>X326/V325</f>
        <v>-0.0063865345589113045</v>
      </c>
      <c r="Z326" s="66">
        <f>Z325-X325</f>
        <v>-71</v>
      </c>
      <c r="AA326" s="48">
        <f>Z326/X325</f>
        <v>-0.000853006547726317</v>
      </c>
      <c r="AB326" s="65"/>
      <c r="AC326" s="95"/>
      <c r="AD326" s="94"/>
    </row>
    <row r="327" spans="1:30" ht="27.75" customHeight="1" thickBot="1">
      <c r="A327" s="101"/>
      <c r="B327" s="104"/>
      <c r="C327" s="18" t="s">
        <v>20</v>
      </c>
      <c r="D327" s="61">
        <f>D325-D298</f>
        <v>-6497</v>
      </c>
      <c r="E327" s="29">
        <f>D327/D298</f>
        <v>-0.0677208196960537</v>
      </c>
      <c r="F327" s="61">
        <f>F325-F298</f>
        <v>-7890</v>
      </c>
      <c r="G327" s="29">
        <f>F327/F298</f>
        <v>-0.08300806935224248</v>
      </c>
      <c r="H327" s="61">
        <f>H325-H298</f>
        <v>-8713</v>
      </c>
      <c r="I327" s="29">
        <f>H327/H298</f>
        <v>-0.09331591179274079</v>
      </c>
      <c r="J327" s="61">
        <f>J325-J298</f>
        <v>-4833</v>
      </c>
      <c r="K327" s="29">
        <f>J327/J298</f>
        <v>-0.052738403116508986</v>
      </c>
      <c r="L327" s="61">
        <f>L325-L298</f>
        <v>-1469</v>
      </c>
      <c r="M327" s="29">
        <f>L327/L298</f>
        <v>-0.01627159946832078</v>
      </c>
      <c r="N327" s="61">
        <f>N325-N298</f>
        <v>-601</v>
      </c>
      <c r="O327" s="29">
        <f>N327/N298</f>
        <v>-0.006724626005616909</v>
      </c>
      <c r="P327" s="61">
        <f>P325-P298</f>
        <v>186</v>
      </c>
      <c r="Q327" s="29">
        <f>P327/P298</f>
        <v>0.002081398341595515</v>
      </c>
      <c r="R327" s="61">
        <f>R325-R298</f>
        <v>1467</v>
      </c>
      <c r="S327" s="29">
        <f>R327/R298</f>
        <v>0.016615133702558526</v>
      </c>
      <c r="T327" s="61">
        <f>T325-T298</f>
        <v>-1381</v>
      </c>
      <c r="U327" s="29">
        <f>T327/T298</f>
        <v>-0.01594890805991523</v>
      </c>
      <c r="V327" s="61">
        <f>V325-V298</f>
        <v>-2153</v>
      </c>
      <c r="W327" s="29">
        <f>V327/V298</f>
        <v>-0.025057318762147503</v>
      </c>
      <c r="X327" s="61">
        <f>X325-X298</f>
        <v>-2657</v>
      </c>
      <c r="Y327" s="29">
        <f>X327/X298</f>
        <v>-0.030934196432729474</v>
      </c>
      <c r="Z327" s="61">
        <f>Z325-Z298</f>
        <v>-3873</v>
      </c>
      <c r="AA327" s="29">
        <f>Z327/Z298</f>
        <v>-0.04449831680779438</v>
      </c>
      <c r="AB327" s="100"/>
      <c r="AC327" s="40"/>
      <c r="AD327" s="94"/>
    </row>
    <row r="328" spans="1:30" ht="27.75" customHeight="1" thickBot="1" thickTop="1">
      <c r="A328" s="101" t="s">
        <v>8</v>
      </c>
      <c r="B328" s="102" t="s">
        <v>18</v>
      </c>
      <c r="C328" s="19"/>
      <c r="D328" s="62">
        <v>6598</v>
      </c>
      <c r="E328" s="23" t="s">
        <v>24</v>
      </c>
      <c r="F328" s="62">
        <v>5151</v>
      </c>
      <c r="G328" s="23" t="s">
        <v>24</v>
      </c>
      <c r="H328" s="62">
        <v>2736</v>
      </c>
      <c r="I328" s="23" t="s">
        <v>24</v>
      </c>
      <c r="J328" s="62">
        <v>3563</v>
      </c>
      <c r="K328" s="23" t="s">
        <v>24</v>
      </c>
      <c r="L328" s="62">
        <v>4154</v>
      </c>
      <c r="M328" s="23" t="s">
        <v>24</v>
      </c>
      <c r="N328" s="62">
        <v>5499</v>
      </c>
      <c r="O328" s="23" t="s">
        <v>24</v>
      </c>
      <c r="P328" s="62">
        <v>5307</v>
      </c>
      <c r="Q328" s="23" t="s">
        <v>24</v>
      </c>
      <c r="R328" s="62">
        <v>4065</v>
      </c>
      <c r="S328" s="23" t="s">
        <v>24</v>
      </c>
      <c r="T328" s="62">
        <v>5685</v>
      </c>
      <c r="U328" s="23" t="s">
        <v>24</v>
      </c>
      <c r="V328" s="62">
        <v>4664</v>
      </c>
      <c r="W328" s="23" t="s">
        <v>24</v>
      </c>
      <c r="X328" s="62">
        <v>3396</v>
      </c>
      <c r="Y328" s="23" t="s">
        <v>24</v>
      </c>
      <c r="Z328" s="67">
        <v>3712</v>
      </c>
      <c r="AA328" s="43" t="s">
        <v>24</v>
      </c>
      <c r="AB328" s="36">
        <f>D328+F328+H328+J328+L328+N328+P328+R328+T328+V328+X328+Z328</f>
        <v>54530</v>
      </c>
      <c r="AC328" s="26"/>
      <c r="AD328" s="27"/>
    </row>
    <row r="329" spans="1:30" ht="27.75" customHeight="1" thickBot="1" thickTop="1">
      <c r="A329" s="101"/>
      <c r="B329" s="103"/>
      <c r="C329" s="17" t="s">
        <v>19</v>
      </c>
      <c r="D329" s="69">
        <f>D328-Z301</f>
        <v>2195</v>
      </c>
      <c r="E329" s="28">
        <f>D329/Z301</f>
        <v>0.4985237338178515</v>
      </c>
      <c r="F329" s="69">
        <f>F328-D328</f>
        <v>-1447</v>
      </c>
      <c r="G329" s="28">
        <f>F329/D328</f>
        <v>-0.21930888147923613</v>
      </c>
      <c r="H329" s="69">
        <f>H328-F328</f>
        <v>-2415</v>
      </c>
      <c r="I329" s="28">
        <f>H329/F328</f>
        <v>-0.46884100174723353</v>
      </c>
      <c r="J329" s="69">
        <f>J328-H328</f>
        <v>827</v>
      </c>
      <c r="K329" s="28">
        <f>J329/H328</f>
        <v>0.302266081871345</v>
      </c>
      <c r="L329" s="69">
        <f>L328-J328</f>
        <v>591</v>
      </c>
      <c r="M329" s="28">
        <f>L329/J328</f>
        <v>0.1658714566376649</v>
      </c>
      <c r="N329" s="60">
        <f>N328-L328</f>
        <v>1345</v>
      </c>
      <c r="O329" s="39">
        <f>N329/L328</f>
        <v>0.32378430428502647</v>
      </c>
      <c r="P329" s="60">
        <f>P328-N328</f>
        <v>-192</v>
      </c>
      <c r="Q329" s="39">
        <f>P329/N328</f>
        <v>-0.03491543917075832</v>
      </c>
      <c r="R329" s="60">
        <f>R328-P328</f>
        <v>-1242</v>
      </c>
      <c r="S329" s="39">
        <f>R329/P328</f>
        <v>-0.23403052572074617</v>
      </c>
      <c r="T329" s="60">
        <f>T328-R328</f>
        <v>1620</v>
      </c>
      <c r="U329" s="39">
        <f>T329/R328</f>
        <v>0.3985239852398524</v>
      </c>
      <c r="V329" s="60">
        <f>V328-T328</f>
        <v>-1021</v>
      </c>
      <c r="W329" s="39">
        <f>V329/T328</f>
        <v>-0.17959542656112576</v>
      </c>
      <c r="X329" s="60">
        <f>X328-V328</f>
        <v>-1268</v>
      </c>
      <c r="Y329" s="39">
        <f>X329/V328</f>
        <v>-0.2718696397941681</v>
      </c>
      <c r="Z329" s="66">
        <f>Z328-X328</f>
        <v>316</v>
      </c>
      <c r="AA329" s="48">
        <f>Z329/X328</f>
        <v>0.09305064782096584</v>
      </c>
      <c r="AB329" s="96"/>
      <c r="AC329" s="97"/>
      <c r="AD329" s="98"/>
    </row>
    <row r="330" spans="1:30" ht="27.75" customHeight="1" thickBot="1">
      <c r="A330" s="101"/>
      <c r="B330" s="104"/>
      <c r="C330" s="18" t="s">
        <v>20</v>
      </c>
      <c r="D330" s="61">
        <f>D328-D301</f>
        <v>1179</v>
      </c>
      <c r="E330" s="29">
        <f>D330/D301</f>
        <v>0.2175678169403949</v>
      </c>
      <c r="F330" s="61">
        <f>F328-F301</f>
        <v>489</v>
      </c>
      <c r="G330" s="29">
        <f>F330/F301</f>
        <v>0.1048906048906049</v>
      </c>
      <c r="H330" s="61">
        <f>H328-H301</f>
        <v>-1869</v>
      </c>
      <c r="I330" s="29">
        <f>H330/H301</f>
        <v>-0.4058631921824104</v>
      </c>
      <c r="J330" s="61">
        <f>J328-J301</f>
        <v>-691</v>
      </c>
      <c r="K330" s="29">
        <f>J330/J301</f>
        <v>-0.1624353549600376</v>
      </c>
      <c r="L330" s="61">
        <f>L328-L301</f>
        <v>85</v>
      </c>
      <c r="M330" s="29">
        <f>L330/L301</f>
        <v>0.020889653477512902</v>
      </c>
      <c r="N330" s="61">
        <f>N328-N301</f>
        <v>887</v>
      </c>
      <c r="O330" s="29">
        <f>N330/N301</f>
        <v>0.19232437120555074</v>
      </c>
      <c r="P330" s="61">
        <f>P328-P301</f>
        <v>-300</v>
      </c>
      <c r="Q330" s="29">
        <f>P330/P301</f>
        <v>-0.05350454788657036</v>
      </c>
      <c r="R330" s="61">
        <f>R328-R301</f>
        <v>-715</v>
      </c>
      <c r="S330" s="29">
        <f>R330/R301</f>
        <v>-0.14958158995815898</v>
      </c>
      <c r="T330" s="61">
        <f>T328-T301</f>
        <v>18</v>
      </c>
      <c r="U330" s="29">
        <f>T330/T301</f>
        <v>0.0031762837480148226</v>
      </c>
      <c r="V330" s="61">
        <f>V328-V301</f>
        <v>-1139</v>
      </c>
      <c r="W330" s="29">
        <f>V330/V301</f>
        <v>-0.19627778735136997</v>
      </c>
      <c r="X330" s="61">
        <f>X328-X301</f>
        <v>-1448</v>
      </c>
      <c r="Y330" s="29">
        <f>X330/X301</f>
        <v>-0.2989265070189926</v>
      </c>
      <c r="Z330" s="61">
        <f>Z328-Z301</f>
        <v>-691</v>
      </c>
      <c r="AA330" s="29">
        <f>Z330/Z301</f>
        <v>-0.1569384510560981</v>
      </c>
      <c r="AB330" s="99"/>
      <c r="AC330" s="93"/>
      <c r="AD330" s="3"/>
    </row>
    <row r="331" spans="1:30" ht="27.75" customHeight="1" thickBot="1" thickTop="1">
      <c r="A331" s="101" t="s">
        <v>9</v>
      </c>
      <c r="B331" s="102" t="s">
        <v>16</v>
      </c>
      <c r="C331" s="20"/>
      <c r="D331" s="63">
        <v>1802</v>
      </c>
      <c r="E331" s="23" t="s">
        <v>24</v>
      </c>
      <c r="F331" s="63">
        <v>2479</v>
      </c>
      <c r="G331" s="23" t="s">
        <v>24</v>
      </c>
      <c r="H331" s="63">
        <v>2320</v>
      </c>
      <c r="I331" s="23" t="s">
        <v>24</v>
      </c>
      <c r="J331" s="63">
        <v>914</v>
      </c>
      <c r="K331" s="23" t="s">
        <v>24</v>
      </c>
      <c r="L331" s="63">
        <v>1581</v>
      </c>
      <c r="M331" s="23" t="s">
        <v>24</v>
      </c>
      <c r="N331" s="63">
        <v>2713</v>
      </c>
      <c r="O331" s="23" t="s">
        <v>24</v>
      </c>
      <c r="P331" s="63">
        <v>2654</v>
      </c>
      <c r="Q331" s="23" t="s">
        <v>24</v>
      </c>
      <c r="R331" s="63">
        <v>2361</v>
      </c>
      <c r="S331" s="23" t="s">
        <v>24</v>
      </c>
      <c r="T331" s="63">
        <v>3756</v>
      </c>
      <c r="U331" s="23" t="s">
        <v>24</v>
      </c>
      <c r="V331" s="63">
        <v>3526</v>
      </c>
      <c r="W331" s="23" t="s">
        <v>24</v>
      </c>
      <c r="X331" s="63">
        <v>2746</v>
      </c>
      <c r="Y331" s="23" t="s">
        <v>24</v>
      </c>
      <c r="Z331" s="68">
        <v>2238</v>
      </c>
      <c r="AA331" s="43" t="s">
        <v>24</v>
      </c>
      <c r="AB331" s="36">
        <f>D331+F331+H331+J331+L331+N331+P331+R331+T331+V331+X331+Z331</f>
        <v>29090</v>
      </c>
      <c r="AC331" s="26"/>
      <c r="AD331" s="27"/>
    </row>
    <row r="332" spans="1:30" ht="27.75" customHeight="1" thickBot="1" thickTop="1">
      <c r="A332" s="101"/>
      <c r="B332" s="103"/>
      <c r="C332" s="21" t="s">
        <v>19</v>
      </c>
      <c r="D332" s="69">
        <f>D331-Z304</f>
        <v>-1148</v>
      </c>
      <c r="E332" s="28">
        <f>D332/Z304</f>
        <v>-0.3891525423728814</v>
      </c>
      <c r="F332" s="69">
        <f>F331-D331</f>
        <v>677</v>
      </c>
      <c r="G332" s="28">
        <f>F332/D331</f>
        <v>0.37569367369589346</v>
      </c>
      <c r="H332" s="69">
        <f>H331-F331</f>
        <v>-159</v>
      </c>
      <c r="I332" s="28">
        <f>H332/F331</f>
        <v>-0.06413876563130294</v>
      </c>
      <c r="J332" s="69">
        <f>J331-H331</f>
        <v>-1406</v>
      </c>
      <c r="K332" s="28">
        <f>J332/H331</f>
        <v>-0.6060344827586207</v>
      </c>
      <c r="L332" s="69">
        <f>L331-J331</f>
        <v>667</v>
      </c>
      <c r="M332" s="28">
        <f>L332/J331</f>
        <v>0.7297592997811816</v>
      </c>
      <c r="N332" s="60">
        <f>N331-L331</f>
        <v>1132</v>
      </c>
      <c r="O332" s="39">
        <f>N332/L331</f>
        <v>0.7160025300442757</v>
      </c>
      <c r="P332" s="60">
        <f>P331-N331</f>
        <v>-59</v>
      </c>
      <c r="Q332" s="39">
        <f>P332/N331</f>
        <v>-0.021747143383708072</v>
      </c>
      <c r="R332" s="60">
        <f>R331-P331</f>
        <v>-293</v>
      </c>
      <c r="S332" s="39">
        <f>R332/P331</f>
        <v>-0.11039939713639789</v>
      </c>
      <c r="T332" s="60">
        <f>T331-R331</f>
        <v>1395</v>
      </c>
      <c r="U332" s="39">
        <f>T332/R331</f>
        <v>0.590851334180432</v>
      </c>
      <c r="V332" s="60">
        <f>V331-T331</f>
        <v>-230</v>
      </c>
      <c r="W332" s="39">
        <f>V332/T331</f>
        <v>-0.061235356762513314</v>
      </c>
      <c r="X332" s="60">
        <f>X331-V331</f>
        <v>-780</v>
      </c>
      <c r="Y332" s="39">
        <f>X332/V331</f>
        <v>-0.2212138400453772</v>
      </c>
      <c r="Z332" s="66">
        <f>Z331-X331</f>
        <v>-508</v>
      </c>
      <c r="AA332" s="48">
        <f>Z332/X331</f>
        <v>-0.18499635833940276</v>
      </c>
      <c r="AB332" s="96"/>
      <c r="AC332" s="97"/>
      <c r="AD332" s="98"/>
    </row>
    <row r="333" spans="1:30" ht="27.75" customHeight="1" thickBot="1">
      <c r="A333" s="101"/>
      <c r="B333" s="104"/>
      <c r="C333" s="18" t="s">
        <v>20</v>
      </c>
      <c r="D333" s="61">
        <f>D331-D304</f>
        <v>-676</v>
      </c>
      <c r="E333" s="29">
        <f>D333/D304</f>
        <v>-0.27280064568200163</v>
      </c>
      <c r="F333" s="61">
        <f>F331-F304</f>
        <v>-934</v>
      </c>
      <c r="G333" s="29">
        <f>F333/F304</f>
        <v>-0.2736595370641664</v>
      </c>
      <c r="H333" s="61">
        <f>H331-H304</f>
        <v>-1503</v>
      </c>
      <c r="I333" s="29">
        <f>H333/H304</f>
        <v>-0.39314674339523936</v>
      </c>
      <c r="J333" s="61">
        <f>J331-J304</f>
        <v>-3203</v>
      </c>
      <c r="K333" s="29">
        <f>J333/J304</f>
        <v>-0.7779936847218849</v>
      </c>
      <c r="L333" s="61">
        <f>L331-L304</f>
        <v>-1979</v>
      </c>
      <c r="M333" s="29">
        <f>L333/L304</f>
        <v>-0.5558988764044944</v>
      </c>
      <c r="N333" s="61">
        <f>N331-N304</f>
        <v>-934</v>
      </c>
      <c r="O333" s="29">
        <f>N333/N304</f>
        <v>-0.2561009048533041</v>
      </c>
      <c r="P333" s="61">
        <f>P331-P304</f>
        <v>-505</v>
      </c>
      <c r="Q333" s="29">
        <f>P333/P304</f>
        <v>-0.15986071541627098</v>
      </c>
      <c r="R333" s="61">
        <f>R331-R304</f>
        <v>-1155</v>
      </c>
      <c r="S333" s="29">
        <f>R333/R304</f>
        <v>-0.32849829351535836</v>
      </c>
      <c r="T333" s="61">
        <f>T331-T304</f>
        <v>-1409</v>
      </c>
      <c r="U333" s="29">
        <f>T333/T304</f>
        <v>-0.2727976766698935</v>
      </c>
      <c r="V333" s="61">
        <f>V331-V304</f>
        <v>-334</v>
      </c>
      <c r="W333" s="29">
        <f>V333/V304</f>
        <v>-0.08652849740932643</v>
      </c>
      <c r="X333" s="61">
        <f>X331-X304</f>
        <v>-468</v>
      </c>
      <c r="Y333" s="29">
        <f>X333/X304</f>
        <v>-0.14561294337274425</v>
      </c>
      <c r="Z333" s="61">
        <f>Z331-Z304</f>
        <v>-712</v>
      </c>
      <c r="AA333" s="29">
        <f>Z333/Z304</f>
        <v>-0.24135593220338983</v>
      </c>
      <c r="AB333" s="37"/>
      <c r="AC333" s="42"/>
      <c r="AD333" s="41"/>
    </row>
    <row r="334" spans="1:30" ht="27.75" customHeight="1" thickBot="1" thickTop="1">
      <c r="A334" s="101" t="s">
        <v>10</v>
      </c>
      <c r="B334" s="102" t="s">
        <v>17</v>
      </c>
      <c r="C334" s="20"/>
      <c r="D334" s="63">
        <v>1163</v>
      </c>
      <c r="E334" s="23" t="s">
        <v>24</v>
      </c>
      <c r="F334" s="63">
        <v>1531</v>
      </c>
      <c r="G334" s="23" t="s">
        <v>24</v>
      </c>
      <c r="H334" s="63">
        <v>745</v>
      </c>
      <c r="I334" s="23" t="s">
        <v>24</v>
      </c>
      <c r="J334" s="63">
        <v>222</v>
      </c>
      <c r="K334" s="23" t="s">
        <v>24</v>
      </c>
      <c r="L334" s="63">
        <v>653</v>
      </c>
      <c r="M334" s="23" t="s">
        <v>24</v>
      </c>
      <c r="N334" s="63">
        <v>557</v>
      </c>
      <c r="O334" s="23" t="s">
        <v>24</v>
      </c>
      <c r="P334" s="63">
        <v>838</v>
      </c>
      <c r="Q334" s="23" t="s">
        <v>24</v>
      </c>
      <c r="R334" s="63">
        <v>1878</v>
      </c>
      <c r="S334" s="23" t="s">
        <v>24</v>
      </c>
      <c r="T334" s="63">
        <v>1901</v>
      </c>
      <c r="U334" s="23" t="s">
        <v>24</v>
      </c>
      <c r="V334" s="63">
        <v>1720</v>
      </c>
      <c r="W334" s="23" t="s">
        <v>24</v>
      </c>
      <c r="X334" s="63">
        <v>1018</v>
      </c>
      <c r="Y334" s="23" t="s">
        <v>24</v>
      </c>
      <c r="Z334" s="68">
        <v>830</v>
      </c>
      <c r="AA334" s="43" t="s">
        <v>24</v>
      </c>
      <c r="AB334" s="36">
        <f>D334+F334+H334+J334+L334+N334+P334+R334+T334+V334+X334+Z334</f>
        <v>13056</v>
      </c>
      <c r="AC334" s="26"/>
      <c r="AD334" s="27"/>
    </row>
    <row r="335" spans="1:30" ht="27.75" customHeight="1" thickBot="1" thickTop="1">
      <c r="A335" s="101"/>
      <c r="B335" s="103"/>
      <c r="C335" s="21" t="s">
        <v>19</v>
      </c>
      <c r="D335" s="69">
        <f>D334-Z307</f>
        <v>-117</v>
      </c>
      <c r="E335" s="28">
        <f>D335/Z307</f>
        <v>-0.09140625</v>
      </c>
      <c r="F335" s="69">
        <f>F334-D334</f>
        <v>368</v>
      </c>
      <c r="G335" s="28">
        <f>F335/D334</f>
        <v>0.3164230438521066</v>
      </c>
      <c r="H335" s="69">
        <f>H334-F334</f>
        <v>-786</v>
      </c>
      <c r="I335" s="28">
        <f>H335/F334</f>
        <v>-0.5133899412148922</v>
      </c>
      <c r="J335" s="69">
        <f>J334-H334</f>
        <v>-523</v>
      </c>
      <c r="K335" s="28">
        <f>J335/H334</f>
        <v>-0.702013422818792</v>
      </c>
      <c r="L335" s="69">
        <f>L334-J334</f>
        <v>431</v>
      </c>
      <c r="M335" s="28">
        <f>L335/J334</f>
        <v>1.9414414414414414</v>
      </c>
      <c r="N335" s="60">
        <f>N334-L334</f>
        <v>-96</v>
      </c>
      <c r="O335" s="39">
        <f>N335/L334</f>
        <v>-0.14701378254211334</v>
      </c>
      <c r="P335" s="60">
        <f>P334-N334</f>
        <v>281</v>
      </c>
      <c r="Q335" s="39">
        <f>P335/N334</f>
        <v>0.5044883303411131</v>
      </c>
      <c r="R335" s="60">
        <f>R334-P334</f>
        <v>1040</v>
      </c>
      <c r="S335" s="39">
        <f>R335/P334</f>
        <v>1.2410501193317423</v>
      </c>
      <c r="T335" s="60">
        <f>T334-R334</f>
        <v>23</v>
      </c>
      <c r="U335" s="39">
        <f>T335/R334</f>
        <v>0.012247071352502662</v>
      </c>
      <c r="V335" s="60">
        <f>V334-T334</f>
        <v>-181</v>
      </c>
      <c r="W335" s="39">
        <f>V335/T334</f>
        <v>-0.09521304576538664</v>
      </c>
      <c r="X335" s="60">
        <f>X334-V334</f>
        <v>-702</v>
      </c>
      <c r="Y335" s="39">
        <f>X335/V334</f>
        <v>-0.40813953488372096</v>
      </c>
      <c r="Z335" s="66">
        <f>Z334-X334</f>
        <v>-188</v>
      </c>
      <c r="AA335" s="48">
        <f>Z335/X334</f>
        <v>-0.18467583497053044</v>
      </c>
      <c r="AB335" s="96"/>
      <c r="AC335" s="42"/>
      <c r="AD335" s="71"/>
    </row>
    <row r="336" spans="1:30" ht="27.75" customHeight="1" thickBot="1">
      <c r="A336" s="101"/>
      <c r="B336" s="104"/>
      <c r="C336" s="18" t="s">
        <v>20</v>
      </c>
      <c r="D336" s="61">
        <f>D334-D307</f>
        <v>68</v>
      </c>
      <c r="E336" s="29">
        <f>D336/D307</f>
        <v>0.062100456621004566</v>
      </c>
      <c r="F336" s="61">
        <f>F334-F307</f>
        <v>174</v>
      </c>
      <c r="G336" s="29">
        <f>F336/F307</f>
        <v>0.12822402358142962</v>
      </c>
      <c r="H336" s="61">
        <f>H334-H307</f>
        <v>-649</v>
      </c>
      <c r="I336" s="29">
        <f>H336/H307</f>
        <v>-0.4655667144906743</v>
      </c>
      <c r="J336" s="61">
        <f>J334-J307</f>
        <v>-1164</v>
      </c>
      <c r="K336" s="29">
        <f>J336/J307</f>
        <v>-0.8398268398268398</v>
      </c>
      <c r="L336" s="61">
        <f>L334-L307</f>
        <v>-692</v>
      </c>
      <c r="M336" s="29">
        <f>L336/L307</f>
        <v>-0.5144981412639406</v>
      </c>
      <c r="N336" s="61">
        <f>N334-N307</f>
        <v>-139</v>
      </c>
      <c r="O336" s="29">
        <f>N336/N307</f>
        <v>-0.1997126436781609</v>
      </c>
      <c r="P336" s="61">
        <f>P334-P307</f>
        <v>-2272</v>
      </c>
      <c r="Q336" s="29">
        <f>P336/P307</f>
        <v>-0.7305466237942122</v>
      </c>
      <c r="R336" s="61">
        <f>R334-R307</f>
        <v>-1080</v>
      </c>
      <c r="S336" s="29">
        <f>R336/R307</f>
        <v>-0.36511156186612576</v>
      </c>
      <c r="T336" s="61">
        <f>T334-T307</f>
        <v>157</v>
      </c>
      <c r="U336" s="29">
        <f>T336/T307</f>
        <v>0.09002293577981652</v>
      </c>
      <c r="V336" s="61">
        <f>V334-V307</f>
        <v>357</v>
      </c>
      <c r="W336" s="29">
        <f>V336/V307</f>
        <v>0.2619222303741746</v>
      </c>
      <c r="X336" s="61">
        <f>X334-X307</f>
        <v>-196</v>
      </c>
      <c r="Y336" s="29">
        <f>X336/X307</f>
        <v>-0.1614497528830313</v>
      </c>
      <c r="Z336" s="61">
        <f>Z334-Z307</f>
        <v>-450</v>
      </c>
      <c r="AA336" s="29">
        <f>Z336/Z307</f>
        <v>-0.3515625</v>
      </c>
      <c r="AB336" s="37"/>
      <c r="AC336" s="70"/>
      <c r="AD336" s="41"/>
    </row>
    <row r="337" spans="1:30" ht="27.75" customHeight="1" thickBot="1" thickTop="1">
      <c r="A337" s="101" t="s">
        <v>11</v>
      </c>
      <c r="B337" s="102" t="s">
        <v>15</v>
      </c>
      <c r="C337" s="20"/>
      <c r="D337" s="63">
        <v>4752</v>
      </c>
      <c r="E337" s="23" t="s">
        <v>24</v>
      </c>
      <c r="F337" s="63">
        <v>3575</v>
      </c>
      <c r="G337" s="23" t="s">
        <v>24</v>
      </c>
      <c r="H337" s="63">
        <v>2162</v>
      </c>
      <c r="I337" s="23" t="s">
        <v>24</v>
      </c>
      <c r="J337" s="63">
        <v>3375</v>
      </c>
      <c r="K337" s="23" t="s">
        <v>24</v>
      </c>
      <c r="L337" s="63">
        <v>3528</v>
      </c>
      <c r="M337" s="23" t="s">
        <v>24</v>
      </c>
      <c r="N337" s="63">
        <v>3879</v>
      </c>
      <c r="O337" s="23" t="s">
        <v>24</v>
      </c>
      <c r="P337" s="63">
        <v>3677</v>
      </c>
      <c r="Q337" s="23" t="s">
        <v>24</v>
      </c>
      <c r="R337" s="63">
        <v>2897</v>
      </c>
      <c r="S337" s="23" t="s">
        <v>24</v>
      </c>
      <c r="T337" s="63">
        <v>4094</v>
      </c>
      <c r="U337" s="23" t="s">
        <v>24</v>
      </c>
      <c r="V337" s="63">
        <v>3482</v>
      </c>
      <c r="W337" s="23" t="s">
        <v>24</v>
      </c>
      <c r="X337" s="63">
        <v>2591</v>
      </c>
      <c r="Y337" s="23" t="s">
        <v>24</v>
      </c>
      <c r="Z337" s="68">
        <v>3001</v>
      </c>
      <c r="AA337" s="43" t="s">
        <v>24</v>
      </c>
      <c r="AB337" s="36">
        <f>D337+F337+H337+J337+L337+N337+P337+R337+T337+V337+X337+Z337</f>
        <v>41013</v>
      </c>
      <c r="AC337" s="26"/>
      <c r="AD337" s="27"/>
    </row>
    <row r="338" spans="1:30" ht="27.75" customHeight="1" thickBot="1" thickTop="1">
      <c r="A338" s="101"/>
      <c r="B338" s="103"/>
      <c r="C338" s="21" t="s">
        <v>19</v>
      </c>
      <c r="D338" s="69">
        <f>D337-Z310</f>
        <v>1380</v>
      </c>
      <c r="E338" s="28">
        <f>D338/Z310</f>
        <v>0.4092526690391459</v>
      </c>
      <c r="F338" s="69">
        <f>F337-D337</f>
        <v>-1177</v>
      </c>
      <c r="G338" s="28">
        <f>F338/D337</f>
        <v>-0.24768518518518517</v>
      </c>
      <c r="H338" s="69">
        <f>H337-F337</f>
        <v>-1413</v>
      </c>
      <c r="I338" s="28">
        <f>H338/F337</f>
        <v>-0.3952447552447552</v>
      </c>
      <c r="J338" s="69">
        <f>J337-H337</f>
        <v>1213</v>
      </c>
      <c r="K338" s="28">
        <f>J338/H337</f>
        <v>0.561054579093432</v>
      </c>
      <c r="L338" s="69">
        <f>L337-J337</f>
        <v>153</v>
      </c>
      <c r="M338" s="28">
        <f>L338/J337</f>
        <v>0.04533333333333334</v>
      </c>
      <c r="N338" s="60">
        <f>N337-L337</f>
        <v>351</v>
      </c>
      <c r="O338" s="39">
        <f>N338/L337</f>
        <v>0.09948979591836735</v>
      </c>
      <c r="P338" s="60">
        <f>P337-N337</f>
        <v>-202</v>
      </c>
      <c r="Q338" s="39">
        <f>P338/N337</f>
        <v>-0.05207527713328177</v>
      </c>
      <c r="R338" s="60">
        <f>R337-P337</f>
        <v>-780</v>
      </c>
      <c r="S338" s="39">
        <f>R338/P337</f>
        <v>-0.21212945335871636</v>
      </c>
      <c r="T338" s="60">
        <f>T337-R337</f>
        <v>1197</v>
      </c>
      <c r="U338" s="39">
        <f>T338/R337</f>
        <v>0.41318605453917845</v>
      </c>
      <c r="V338" s="60">
        <f>V337-T337</f>
        <v>-612</v>
      </c>
      <c r="W338" s="39">
        <f>V338/T337</f>
        <v>-0.14948705422569614</v>
      </c>
      <c r="X338" s="60">
        <f>X337-V337</f>
        <v>-891</v>
      </c>
      <c r="Y338" s="39">
        <f>X338/V337</f>
        <v>-0.2558874210224009</v>
      </c>
      <c r="Z338" s="66">
        <f>Z337-X337</f>
        <v>410</v>
      </c>
      <c r="AA338" s="48">
        <f>Z338/X337</f>
        <v>0.15824006175221922</v>
      </c>
      <c r="AB338" s="96"/>
      <c r="AC338" s="12"/>
      <c r="AD338" s="71"/>
    </row>
    <row r="339" spans="1:29" ht="27.75" customHeight="1" thickBot="1">
      <c r="A339" s="101"/>
      <c r="B339" s="104"/>
      <c r="C339" s="18" t="s">
        <v>20</v>
      </c>
      <c r="D339" s="61">
        <f>D337-D310</f>
        <v>583</v>
      </c>
      <c r="E339" s="29">
        <f>D339/D310</f>
        <v>0.13984168865435356</v>
      </c>
      <c r="F339" s="61">
        <f>F337-F310</f>
        <v>201</v>
      </c>
      <c r="G339" s="29">
        <f>F339/F310</f>
        <v>0.059573206876111444</v>
      </c>
      <c r="H339" s="61">
        <f>H337-H310</f>
        <v>-1341</v>
      </c>
      <c r="I339" s="29">
        <f>H339/H310</f>
        <v>-0.38281473023123036</v>
      </c>
      <c r="J339" s="61">
        <f>J337-J310</f>
        <v>107</v>
      </c>
      <c r="K339" s="29">
        <f>J339/J310</f>
        <v>0.03274173806609547</v>
      </c>
      <c r="L339" s="61">
        <f>L337-L310</f>
        <v>435</v>
      </c>
      <c r="M339" s="29">
        <f>L339/L310</f>
        <v>0.14064015518913675</v>
      </c>
      <c r="N339" s="61">
        <f>N337-N310</f>
        <v>1160</v>
      </c>
      <c r="O339" s="29">
        <f>N339/N310</f>
        <v>0.4266274365575579</v>
      </c>
      <c r="P339" s="61">
        <f>P337-P310</f>
        <v>-12</v>
      </c>
      <c r="Q339" s="29">
        <f>P339/P310</f>
        <v>-0.003252914068853348</v>
      </c>
      <c r="R339" s="61">
        <f>R337-R310</f>
        <v>-324</v>
      </c>
      <c r="S339" s="29">
        <f>R339/R310</f>
        <v>-0.10058987891959019</v>
      </c>
      <c r="T339" s="61">
        <f>T337-T310</f>
        <v>96</v>
      </c>
      <c r="U339" s="29">
        <f>T339/T310</f>
        <v>0.0240120060030015</v>
      </c>
      <c r="V339" s="61">
        <f>V337-V310</f>
        <v>-648</v>
      </c>
      <c r="W339" s="29">
        <f>V339/V310</f>
        <v>-0.1569007263922518</v>
      </c>
      <c r="X339" s="61">
        <f>X337-X310</f>
        <v>-966</v>
      </c>
      <c r="Y339" s="29">
        <f>X339/X310</f>
        <v>-0.27157717177396684</v>
      </c>
      <c r="Z339" s="61">
        <f>Z337-Z310</f>
        <v>-371</v>
      </c>
      <c r="AA339" s="29">
        <f>Z339/Z310</f>
        <v>-0.11002372479240807</v>
      </c>
      <c r="AB339" s="10"/>
      <c r="AC339" s="9"/>
    </row>
    <row r="340" spans="1:29" ht="27.75" customHeight="1" thickBot="1">
      <c r="A340" s="130" t="s">
        <v>12</v>
      </c>
      <c r="B340" s="114"/>
      <c r="C340" s="114"/>
      <c r="D340" s="114"/>
      <c r="E340" s="114"/>
      <c r="F340" s="114"/>
      <c r="G340" s="114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0"/>
      <c r="AC340" s="9"/>
    </row>
    <row r="341" spans="1:29" ht="27.75" customHeight="1" thickBot="1">
      <c r="A341" s="101" t="s">
        <v>13</v>
      </c>
      <c r="B341" s="102" t="s">
        <v>14</v>
      </c>
      <c r="C341" s="5"/>
      <c r="D341" s="63">
        <v>2595</v>
      </c>
      <c r="E341" s="23" t="s">
        <v>24</v>
      </c>
      <c r="F341" s="63">
        <v>2786</v>
      </c>
      <c r="G341" s="23" t="s">
        <v>24</v>
      </c>
      <c r="H341" s="63">
        <v>2537</v>
      </c>
      <c r="I341" s="23" t="s">
        <v>24</v>
      </c>
      <c r="J341" s="63">
        <v>2790</v>
      </c>
      <c r="K341" s="23" t="s">
        <v>24</v>
      </c>
      <c r="L341" s="63">
        <v>3660</v>
      </c>
      <c r="M341" s="23" t="s">
        <v>24</v>
      </c>
      <c r="N341" s="63">
        <v>3786</v>
      </c>
      <c r="O341" s="23" t="s">
        <v>24</v>
      </c>
      <c r="P341" s="63">
        <v>3840</v>
      </c>
      <c r="Q341" s="23" t="s">
        <v>24</v>
      </c>
      <c r="R341" s="63">
        <v>3860</v>
      </c>
      <c r="S341" s="23" t="s">
        <v>24</v>
      </c>
      <c r="T341" s="63">
        <v>4209</v>
      </c>
      <c r="U341" s="23" t="s">
        <v>24</v>
      </c>
      <c r="V341" s="63">
        <v>4060</v>
      </c>
      <c r="W341" s="23" t="s">
        <v>24</v>
      </c>
      <c r="X341" s="63">
        <v>4349</v>
      </c>
      <c r="Y341" s="23" t="s">
        <v>24</v>
      </c>
      <c r="Z341" s="75">
        <v>4031</v>
      </c>
      <c r="AA341" s="76" t="s">
        <v>24</v>
      </c>
      <c r="AB341" s="10"/>
      <c r="AC341" s="9"/>
    </row>
    <row r="342" spans="1:29" ht="27.75" customHeight="1" thickBot="1" thickTop="1">
      <c r="A342" s="101"/>
      <c r="B342" s="103"/>
      <c r="C342" s="21" t="s">
        <v>19</v>
      </c>
      <c r="D342" s="69">
        <f>D341-Z314</f>
        <v>196</v>
      </c>
      <c r="E342" s="28">
        <f>D342/Z314</f>
        <v>0.08170070862859524</v>
      </c>
      <c r="F342" s="69">
        <f>F341-D341</f>
        <v>191</v>
      </c>
      <c r="G342" s="28">
        <f>F342/D341</f>
        <v>0.07360308285163776</v>
      </c>
      <c r="H342" s="69">
        <f>H341-F341</f>
        <v>-249</v>
      </c>
      <c r="I342" s="28">
        <f>H342/F341</f>
        <v>-0.08937544867193109</v>
      </c>
      <c r="J342" s="69">
        <f>J341-H341</f>
        <v>253</v>
      </c>
      <c r="K342" s="28">
        <f>J342/H341</f>
        <v>0.09972408356326369</v>
      </c>
      <c r="L342" s="69">
        <f>L341-J341</f>
        <v>870</v>
      </c>
      <c r="M342" s="28">
        <f>L342/J341</f>
        <v>0.3118279569892473</v>
      </c>
      <c r="N342" s="60">
        <f>N341-L341</f>
        <v>126</v>
      </c>
      <c r="O342" s="39">
        <f>N342/L341</f>
        <v>0.03442622950819672</v>
      </c>
      <c r="P342" s="60">
        <f>P341-N341</f>
        <v>54</v>
      </c>
      <c r="Q342" s="39">
        <f>P342/N341</f>
        <v>0.014263074484944533</v>
      </c>
      <c r="R342" s="60">
        <f>R341-P341</f>
        <v>20</v>
      </c>
      <c r="S342" s="39">
        <f>R342/P341</f>
        <v>0.005208333333333333</v>
      </c>
      <c r="T342" s="60">
        <f>T341-R341</f>
        <v>349</v>
      </c>
      <c r="U342" s="39">
        <f>T342/R341</f>
        <v>0.09041450777202073</v>
      </c>
      <c r="V342" s="60">
        <f>V341-T341</f>
        <v>-149</v>
      </c>
      <c r="W342" s="39">
        <f>V342/T341</f>
        <v>-0.03540033262057496</v>
      </c>
      <c r="X342" s="60">
        <f>X341-V341</f>
        <v>289</v>
      </c>
      <c r="Y342" s="39">
        <f>X342/V341</f>
        <v>0.07118226600985221</v>
      </c>
      <c r="Z342" s="66">
        <f>Z341-X341</f>
        <v>-318</v>
      </c>
      <c r="AA342" s="48">
        <f>Z342/X341</f>
        <v>-0.07312025753046678</v>
      </c>
      <c r="AB342" s="10"/>
      <c r="AC342" s="9"/>
    </row>
    <row r="343" spans="1:29" ht="27.75" customHeight="1" thickBot="1">
      <c r="A343" s="101"/>
      <c r="B343" s="104"/>
      <c r="C343" s="18" t="s">
        <v>20</v>
      </c>
      <c r="D343" s="61">
        <f>D341-D314</f>
        <v>876</v>
      </c>
      <c r="E343" s="29">
        <f>D343/D314</f>
        <v>0.5095986038394416</v>
      </c>
      <c r="F343" s="61">
        <f>F341-F314</f>
        <v>1010</v>
      </c>
      <c r="G343" s="29">
        <f>F343/F314</f>
        <v>0.5686936936936937</v>
      </c>
      <c r="H343" s="61">
        <f>H341-H314</f>
        <v>475</v>
      </c>
      <c r="I343" s="29">
        <f>H343/H314</f>
        <v>0.23035887487875847</v>
      </c>
      <c r="J343" s="61">
        <f>J341-J314</f>
        <v>962</v>
      </c>
      <c r="K343" s="29">
        <f>J343/J314</f>
        <v>0.526258205689278</v>
      </c>
      <c r="L343" s="61">
        <f>L341-L314</f>
        <v>1858</v>
      </c>
      <c r="M343" s="29">
        <f>L343/L314</f>
        <v>1.0310765815760266</v>
      </c>
      <c r="N343" s="61">
        <f>N341-N314</f>
        <v>1805</v>
      </c>
      <c r="O343" s="29">
        <f>N343/N314</f>
        <v>0.9111559818273599</v>
      </c>
      <c r="P343" s="61">
        <f>P341-P314</f>
        <v>1673</v>
      </c>
      <c r="Q343" s="29">
        <f>P343/P314</f>
        <v>0.7720350715274573</v>
      </c>
      <c r="R343" s="61">
        <f>R341-R314</f>
        <v>1746</v>
      </c>
      <c r="S343" s="29">
        <f>R343/R314</f>
        <v>0.825922421948912</v>
      </c>
      <c r="T343" s="61">
        <f>T341-T314</f>
        <v>1582</v>
      </c>
      <c r="U343" s="29">
        <f>T343/T314</f>
        <v>0.6022078416444614</v>
      </c>
      <c r="V343" s="61">
        <f>V341-V314</f>
        <v>1378</v>
      </c>
      <c r="W343" s="29">
        <f>V343/V314</f>
        <v>0.5137956748695004</v>
      </c>
      <c r="X343" s="61">
        <f>X341-X314</f>
        <v>1785</v>
      </c>
      <c r="Y343" s="29">
        <f>X343/X314</f>
        <v>0.6961778471138845</v>
      </c>
      <c r="Z343" s="61">
        <f>Z341-Z314</f>
        <v>1632</v>
      </c>
      <c r="AA343" s="29">
        <f>Z343/Z314</f>
        <v>0.6802834514380992</v>
      </c>
      <c r="AB343" s="10"/>
      <c r="AC343" s="9"/>
    </row>
    <row r="345" ht="13.5" thickBot="1"/>
    <row r="346" spans="1:30" ht="27.75" customHeight="1" thickBot="1" thickTop="1">
      <c r="A346" s="118" t="s">
        <v>65</v>
      </c>
      <c r="B346" s="118"/>
      <c r="C346" s="118"/>
      <c r="D346" s="118"/>
      <c r="E346" s="118"/>
      <c r="F346" s="118"/>
      <c r="G346" s="118"/>
      <c r="H346" s="118"/>
      <c r="I346" s="118"/>
      <c r="J346" s="118"/>
      <c r="K346" s="118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</row>
    <row r="347" spans="4:14" ht="14.25" thickBot="1" thickTop="1">
      <c r="D347" s="6"/>
      <c r="F347" s="6"/>
      <c r="H347" s="6"/>
      <c r="J347" s="6"/>
      <c r="L347" s="6"/>
      <c r="N347" s="6"/>
    </row>
    <row r="348" spans="1:30" ht="27.75" customHeight="1" thickBot="1">
      <c r="A348" s="101" t="s">
        <v>0</v>
      </c>
      <c r="B348" s="120" t="s">
        <v>1</v>
      </c>
      <c r="C348" s="132"/>
      <c r="D348" s="130" t="s">
        <v>64</v>
      </c>
      <c r="E348" s="114"/>
      <c r="F348" s="114"/>
      <c r="G348" s="114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31"/>
      <c r="AB348" s="122" t="s">
        <v>21</v>
      </c>
      <c r="AC348" s="125" t="s">
        <v>22</v>
      </c>
      <c r="AD348" s="126"/>
    </row>
    <row r="349" spans="1:30" ht="27.75" customHeight="1" thickBot="1" thickTop="1">
      <c r="A349" s="101"/>
      <c r="B349" s="121"/>
      <c r="C349" s="101"/>
      <c r="D349" s="110" t="s">
        <v>4</v>
      </c>
      <c r="E349" s="111"/>
      <c r="F349" s="110" t="s">
        <v>5</v>
      </c>
      <c r="G349" s="111"/>
      <c r="H349" s="110" t="s">
        <v>25</v>
      </c>
      <c r="I349" s="111"/>
      <c r="J349" s="110" t="s">
        <v>26</v>
      </c>
      <c r="K349" s="111"/>
      <c r="L349" s="110" t="s">
        <v>27</v>
      </c>
      <c r="M349" s="111"/>
      <c r="N349" s="110" t="s">
        <v>28</v>
      </c>
      <c r="O349" s="111"/>
      <c r="P349" s="110" t="s">
        <v>29</v>
      </c>
      <c r="Q349" s="111"/>
      <c r="R349" s="110" t="s">
        <v>33</v>
      </c>
      <c r="S349" s="111"/>
      <c r="T349" s="110" t="s">
        <v>34</v>
      </c>
      <c r="U349" s="111"/>
      <c r="V349" s="110" t="s">
        <v>35</v>
      </c>
      <c r="W349" s="111"/>
      <c r="X349" s="110" t="s">
        <v>36</v>
      </c>
      <c r="Y349" s="111"/>
      <c r="Z349" s="112" t="s">
        <v>37</v>
      </c>
      <c r="AA349" s="113"/>
      <c r="AB349" s="123"/>
      <c r="AC349" s="127"/>
      <c r="AD349" s="128"/>
    </row>
    <row r="350" spans="1:30" ht="27.75" customHeight="1" thickBot="1" thickTop="1">
      <c r="A350" s="2"/>
      <c r="B350" s="1"/>
      <c r="C350" s="105" t="s">
        <v>32</v>
      </c>
      <c r="D350" s="106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7"/>
      <c r="AB350" s="124"/>
      <c r="AC350" s="24" t="s">
        <v>23</v>
      </c>
      <c r="AD350" s="25" t="s">
        <v>24</v>
      </c>
    </row>
    <row r="351" spans="1:30" ht="13.5" thickBot="1">
      <c r="A351" s="3"/>
      <c r="B351" s="3"/>
      <c r="C351" s="3"/>
      <c r="D351" s="6"/>
      <c r="E351" s="3"/>
      <c r="F351" s="33"/>
      <c r="G351" s="4"/>
      <c r="H351" s="34"/>
      <c r="I351" s="16"/>
      <c r="J351" s="33"/>
      <c r="K351" s="4"/>
      <c r="L351" s="6"/>
      <c r="M351" s="3"/>
      <c r="N351" s="6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115"/>
      <c r="AC351" s="116"/>
      <c r="AD351" s="117"/>
    </row>
    <row r="352" spans="1:30" ht="27.75" customHeight="1" thickBot="1" thickTop="1">
      <c r="A352" s="101" t="s">
        <v>6</v>
      </c>
      <c r="B352" s="102" t="s">
        <v>7</v>
      </c>
      <c r="C352" s="7"/>
      <c r="D352" s="59">
        <v>82898</v>
      </c>
      <c r="E352" s="22" t="s">
        <v>24</v>
      </c>
      <c r="F352" s="59">
        <v>81984</v>
      </c>
      <c r="G352" s="22" t="s">
        <v>24</v>
      </c>
      <c r="H352" s="59">
        <v>81053</v>
      </c>
      <c r="I352" s="22" t="s">
        <v>24</v>
      </c>
      <c r="J352" s="59">
        <v>80129</v>
      </c>
      <c r="K352" s="22" t="s">
        <v>24</v>
      </c>
      <c r="L352" s="59">
        <v>77455</v>
      </c>
      <c r="M352" s="22" t="s">
        <v>24</v>
      </c>
      <c r="N352" s="59">
        <v>75681</v>
      </c>
      <c r="O352" s="22" t="s">
        <v>24</v>
      </c>
      <c r="P352" s="59">
        <v>75108</v>
      </c>
      <c r="Q352" s="22" t="s">
        <v>24</v>
      </c>
      <c r="R352" s="59">
        <v>73913</v>
      </c>
      <c r="S352" s="22" t="s">
        <v>24</v>
      </c>
      <c r="T352" s="59">
        <v>72240</v>
      </c>
      <c r="U352" s="22" t="s">
        <v>24</v>
      </c>
      <c r="V352" s="59">
        <v>71477</v>
      </c>
      <c r="W352" s="22" t="s">
        <v>24</v>
      </c>
      <c r="X352" s="59">
        <v>70476</v>
      </c>
      <c r="Y352" s="22" t="s">
        <v>24</v>
      </c>
      <c r="Z352" s="65">
        <v>69987</v>
      </c>
      <c r="AA352" s="43" t="s">
        <v>24</v>
      </c>
      <c r="AB352" s="108"/>
      <c r="AC352" s="109"/>
      <c r="AD352" s="51"/>
    </row>
    <row r="353" spans="1:30" ht="27.75" customHeight="1" thickBot="1" thickTop="1">
      <c r="A353" s="101"/>
      <c r="B353" s="103"/>
      <c r="C353" s="17" t="s">
        <v>19</v>
      </c>
      <c r="D353" s="69">
        <f>D352-Z325</f>
        <v>-266</v>
      </c>
      <c r="E353" s="28">
        <f>D353/Z325</f>
        <v>-0.003198499350680583</v>
      </c>
      <c r="F353" s="69">
        <f>F352-D352</f>
        <v>-914</v>
      </c>
      <c r="G353" s="28">
        <f>F353/D352</f>
        <v>-0.011025597722502353</v>
      </c>
      <c r="H353" s="69">
        <f>H352-F352</f>
        <v>-931</v>
      </c>
      <c r="I353" s="28">
        <f>H353/F352</f>
        <v>-0.011355874316939891</v>
      </c>
      <c r="J353" s="69">
        <f>J352-H352</f>
        <v>-924</v>
      </c>
      <c r="K353" s="28">
        <f>J353/H352</f>
        <v>-0.011399948182053718</v>
      </c>
      <c r="L353" s="69">
        <f>L352-J352</f>
        <v>-2674</v>
      </c>
      <c r="M353" s="28">
        <f>L353/J352</f>
        <v>-0.03337118895780554</v>
      </c>
      <c r="N353" s="60">
        <f>N352-L352</f>
        <v>-1774</v>
      </c>
      <c r="O353" s="39">
        <f>N353/L352</f>
        <v>-0.022903621457620555</v>
      </c>
      <c r="P353" s="60">
        <f>P352-N352</f>
        <v>-573</v>
      </c>
      <c r="Q353" s="39">
        <f>P353/N352</f>
        <v>-0.007571253022555199</v>
      </c>
      <c r="R353" s="60">
        <f>R352-P352</f>
        <v>-1195</v>
      </c>
      <c r="S353" s="39">
        <f>R353/P352</f>
        <v>-0.015910422325185067</v>
      </c>
      <c r="T353" s="60">
        <f>T352-R352</f>
        <v>-1673</v>
      </c>
      <c r="U353" s="39">
        <f>T353/R352</f>
        <v>-0.022634719196893645</v>
      </c>
      <c r="V353" s="60">
        <f>V352-T352</f>
        <v>-763</v>
      </c>
      <c r="W353" s="39">
        <f>V353/T352</f>
        <v>-0.01056201550387597</v>
      </c>
      <c r="X353" s="60">
        <f>X352-V352</f>
        <v>-1001</v>
      </c>
      <c r="Y353" s="39">
        <f>X353/V352</f>
        <v>-0.014004504945646852</v>
      </c>
      <c r="Z353" s="66">
        <f>Z352-X352</f>
        <v>-489</v>
      </c>
      <c r="AA353" s="48">
        <f>Z353/X352</f>
        <v>-0.006938532266303423</v>
      </c>
      <c r="AB353" s="65"/>
      <c r="AC353" s="95"/>
      <c r="AD353" s="94"/>
    </row>
    <row r="354" spans="1:30" ht="27.75" customHeight="1" thickBot="1">
      <c r="A354" s="101"/>
      <c r="B354" s="104"/>
      <c r="C354" s="18" t="s">
        <v>20</v>
      </c>
      <c r="D354" s="61">
        <f>D352-D325</f>
        <v>-6543</v>
      </c>
      <c r="E354" s="29">
        <f>D354/D325</f>
        <v>-0.07315436991983543</v>
      </c>
      <c r="F354" s="61">
        <f>F352-F325</f>
        <v>-5177</v>
      </c>
      <c r="G354" s="29">
        <f>F354/F325</f>
        <v>-0.05939583070409931</v>
      </c>
      <c r="H354" s="61">
        <f>H352-H325</f>
        <v>-3605</v>
      </c>
      <c r="I354" s="29">
        <f>H354/H325</f>
        <v>-0.042583099057383826</v>
      </c>
      <c r="J354" s="61">
        <f>J352-J325</f>
        <v>-6679</v>
      </c>
      <c r="K354" s="29">
        <f>J354/J325</f>
        <v>-0.07693991337203944</v>
      </c>
      <c r="L354" s="61">
        <f>L352-L325</f>
        <v>-11356</v>
      </c>
      <c r="M354" s="29">
        <f>L354/L325</f>
        <v>-0.12786704349686412</v>
      </c>
      <c r="N354" s="61">
        <f>N352-N325</f>
        <v>-13091</v>
      </c>
      <c r="O354" s="29">
        <f>N354/N325</f>
        <v>-0.14746766998603164</v>
      </c>
      <c r="P354" s="61">
        <f>P352-P325</f>
        <v>-14441</v>
      </c>
      <c r="Q354" s="29">
        <f>P354/P325</f>
        <v>-0.16126366570257625</v>
      </c>
      <c r="R354" s="61">
        <f>R352-R325</f>
        <v>-15847</v>
      </c>
      <c r="S354" s="29">
        <f>R354/R325</f>
        <v>-0.17654857397504456</v>
      </c>
      <c r="T354" s="61">
        <f>T352-T325</f>
        <v>-12968</v>
      </c>
      <c r="U354" s="29">
        <f>T354/T325</f>
        <v>-0.15219228241479674</v>
      </c>
      <c r="V354" s="61">
        <f>V352-V325</f>
        <v>-12293</v>
      </c>
      <c r="W354" s="29">
        <f>V354/V325</f>
        <v>-0.14674704548167603</v>
      </c>
      <c r="X354" s="61">
        <f>X352-X325</f>
        <v>-12759</v>
      </c>
      <c r="Y354" s="29">
        <f>X354/X325</f>
        <v>-0.15328888087943773</v>
      </c>
      <c r="Z354" s="61">
        <f>Z352-Z325</f>
        <v>-13177</v>
      </c>
      <c r="AA354" s="29">
        <f>Z354/Z325</f>
        <v>-0.15844596219518062</v>
      </c>
      <c r="AB354" s="100"/>
      <c r="AC354" s="40"/>
      <c r="AD354" s="94"/>
    </row>
    <row r="355" spans="1:30" ht="27.75" customHeight="1" thickBot="1" thickTop="1">
      <c r="A355" s="101" t="s">
        <v>8</v>
      </c>
      <c r="B355" s="102" t="s">
        <v>18</v>
      </c>
      <c r="C355" s="19"/>
      <c r="D355" s="62">
        <v>3987</v>
      </c>
      <c r="E355" s="23" t="s">
        <v>24</v>
      </c>
      <c r="F355" s="62">
        <v>3977</v>
      </c>
      <c r="G355" s="23" t="s">
        <v>24</v>
      </c>
      <c r="H355" s="62">
        <v>4150</v>
      </c>
      <c r="I355" s="23" t="s">
        <v>24</v>
      </c>
      <c r="J355" s="62">
        <v>3542</v>
      </c>
      <c r="K355" s="23" t="s">
        <v>24</v>
      </c>
      <c r="L355" s="62">
        <v>2764</v>
      </c>
      <c r="M355" s="23" t="s">
        <v>24</v>
      </c>
      <c r="N355" s="62">
        <v>3720</v>
      </c>
      <c r="O355" s="23" t="s">
        <v>24</v>
      </c>
      <c r="P355" s="62">
        <v>3921</v>
      </c>
      <c r="Q355" s="23" t="s">
        <v>24</v>
      </c>
      <c r="R355" s="62">
        <v>3103</v>
      </c>
      <c r="S355" s="23" t="s">
        <v>24</v>
      </c>
      <c r="T355" s="62">
        <v>3541</v>
      </c>
      <c r="U355" s="23" t="s">
        <v>24</v>
      </c>
      <c r="V355" s="62">
        <v>3580</v>
      </c>
      <c r="W355" s="23" t="s">
        <v>24</v>
      </c>
      <c r="X355" s="62">
        <v>3399</v>
      </c>
      <c r="Y355" s="23" t="s">
        <v>24</v>
      </c>
      <c r="Z355" s="67">
        <v>3474</v>
      </c>
      <c r="AA355" s="43" t="s">
        <v>24</v>
      </c>
      <c r="AB355" s="36">
        <f>D355+F355+H355+J355+L355+N355+P355+R355+T355+V355+X355+Z355</f>
        <v>43158</v>
      </c>
      <c r="AC355" s="26"/>
      <c r="AD355" s="27"/>
    </row>
    <row r="356" spans="1:30" ht="27.75" customHeight="1" thickBot="1" thickTop="1">
      <c r="A356" s="101"/>
      <c r="B356" s="103"/>
      <c r="C356" s="17" t="s">
        <v>19</v>
      </c>
      <c r="D356" s="69">
        <f>D355-Z328</f>
        <v>275</v>
      </c>
      <c r="E356" s="28">
        <f>D356/Z328</f>
        <v>0.07408405172413793</v>
      </c>
      <c r="F356" s="69">
        <f>F355-D355</f>
        <v>-10</v>
      </c>
      <c r="G356" s="28">
        <f>F356/D355</f>
        <v>-0.002508151492350138</v>
      </c>
      <c r="H356" s="69">
        <f>H355-F355</f>
        <v>173</v>
      </c>
      <c r="I356" s="28">
        <f>H356/F355</f>
        <v>0.043500125722906714</v>
      </c>
      <c r="J356" s="69">
        <f>J355-H355</f>
        <v>-608</v>
      </c>
      <c r="K356" s="28">
        <f>J356/H355</f>
        <v>-0.14650602409638555</v>
      </c>
      <c r="L356" s="69">
        <f>L355-J355</f>
        <v>-778</v>
      </c>
      <c r="M356" s="28">
        <f>L356/J355</f>
        <v>-0.21964991530208922</v>
      </c>
      <c r="N356" s="60">
        <f>N355-L355</f>
        <v>956</v>
      </c>
      <c r="O356" s="39">
        <f>N356/L355</f>
        <v>0.3458755426917511</v>
      </c>
      <c r="P356" s="60">
        <f>P355-N355</f>
        <v>201</v>
      </c>
      <c r="Q356" s="39">
        <f>P356/N355</f>
        <v>0.05403225806451613</v>
      </c>
      <c r="R356" s="60">
        <f>R355-P355</f>
        <v>-818</v>
      </c>
      <c r="S356" s="39">
        <f>R356/P355</f>
        <v>-0.20862024993624076</v>
      </c>
      <c r="T356" s="60">
        <f>T355-R355</f>
        <v>438</v>
      </c>
      <c r="U356" s="39">
        <f>T356/R355</f>
        <v>0.1411537222043184</v>
      </c>
      <c r="V356" s="60">
        <f>V355-T355</f>
        <v>39</v>
      </c>
      <c r="W356" s="39">
        <f>V356/T355</f>
        <v>0.011013837898898616</v>
      </c>
      <c r="X356" s="60">
        <f>X355-V355</f>
        <v>-181</v>
      </c>
      <c r="Y356" s="39">
        <f>X356/V355</f>
        <v>-0.0505586592178771</v>
      </c>
      <c r="Z356" s="66">
        <f>Z355-X355</f>
        <v>75</v>
      </c>
      <c r="AA356" s="48">
        <f>Z356/X355</f>
        <v>0.02206531332744925</v>
      </c>
      <c r="AB356" s="96">
        <f>AB355+AB329</f>
        <v>43158</v>
      </c>
      <c r="AC356" s="97"/>
      <c r="AD356" s="98"/>
    </row>
    <row r="357" spans="1:30" ht="27.75" customHeight="1" thickBot="1">
      <c r="A357" s="101"/>
      <c r="B357" s="104"/>
      <c r="C357" s="18" t="s">
        <v>20</v>
      </c>
      <c r="D357" s="61">
        <f>D355-D328</f>
        <v>-2611</v>
      </c>
      <c r="E357" s="29">
        <f>D357/D328</f>
        <v>-0.3957259775689603</v>
      </c>
      <c r="F357" s="61">
        <f>F355-F328</f>
        <v>-1174</v>
      </c>
      <c r="G357" s="29">
        <f>F357/F328</f>
        <v>-0.22791690933799263</v>
      </c>
      <c r="H357" s="61">
        <f>H355-H328</f>
        <v>1414</v>
      </c>
      <c r="I357" s="29">
        <f>H357/H328</f>
        <v>0.5168128654970761</v>
      </c>
      <c r="J357" s="61">
        <f>J355-J328</f>
        <v>-21</v>
      </c>
      <c r="K357" s="29">
        <f>J357/J328</f>
        <v>-0.005893909626719057</v>
      </c>
      <c r="L357" s="61">
        <f>L355-L328</f>
        <v>-1390</v>
      </c>
      <c r="M357" s="29">
        <f>L357/L328</f>
        <v>-0.33461723639865193</v>
      </c>
      <c r="N357" s="61">
        <f>N355-N328</f>
        <v>-1779</v>
      </c>
      <c r="O357" s="29">
        <f>N357/N328</f>
        <v>-0.32351336606655756</v>
      </c>
      <c r="P357" s="61">
        <f>P355-P328</f>
        <v>-1386</v>
      </c>
      <c r="Q357" s="29">
        <f>P357/P328</f>
        <v>-0.26116449971735445</v>
      </c>
      <c r="R357" s="61">
        <f>R355-R328</f>
        <v>-962</v>
      </c>
      <c r="S357" s="29">
        <f>R357/R328</f>
        <v>-0.23665436654366542</v>
      </c>
      <c r="T357" s="61">
        <f>T355-T328</f>
        <v>-2144</v>
      </c>
      <c r="U357" s="29">
        <f>T357/T328</f>
        <v>-0.3771328056288478</v>
      </c>
      <c r="V357" s="61">
        <f>V355-V328</f>
        <v>-1084</v>
      </c>
      <c r="W357" s="29">
        <f>V357/V328</f>
        <v>-0.23241852487135506</v>
      </c>
      <c r="X357" s="61">
        <f>X355-X328</f>
        <v>3</v>
      </c>
      <c r="Y357" s="29">
        <f>X357/X328</f>
        <v>0.0008833922261484099</v>
      </c>
      <c r="Z357" s="61">
        <f>Z355-Z328</f>
        <v>-238</v>
      </c>
      <c r="AA357" s="29">
        <f>Z357/Z328</f>
        <v>-0.06411637931034483</v>
      </c>
      <c r="AB357" s="99"/>
      <c r="AC357" s="93"/>
      <c r="AD357" s="3"/>
    </row>
    <row r="358" spans="1:30" ht="27.75" customHeight="1" thickBot="1" thickTop="1">
      <c r="A358" s="101" t="s">
        <v>9</v>
      </c>
      <c r="B358" s="102" t="s">
        <v>16</v>
      </c>
      <c r="C358" s="20"/>
      <c r="D358" s="63">
        <v>1589</v>
      </c>
      <c r="E358" s="23" t="s">
        <v>24</v>
      </c>
      <c r="F358" s="63">
        <v>2070</v>
      </c>
      <c r="G358" s="23" t="s">
        <v>24</v>
      </c>
      <c r="H358" s="63">
        <v>3026</v>
      </c>
      <c r="I358" s="23" t="s">
        <v>24</v>
      </c>
      <c r="J358" s="63">
        <v>2575</v>
      </c>
      <c r="K358" s="23" t="s">
        <v>24</v>
      </c>
      <c r="L358" s="63">
        <v>2534</v>
      </c>
      <c r="M358" s="23" t="s">
        <v>24</v>
      </c>
      <c r="N358" s="63">
        <v>2968</v>
      </c>
      <c r="O358" s="23" t="s">
        <v>24</v>
      </c>
      <c r="P358" s="63">
        <v>2568</v>
      </c>
      <c r="Q358" s="23" t="s">
        <v>24</v>
      </c>
      <c r="R358" s="63">
        <v>2170</v>
      </c>
      <c r="S358" s="23" t="s">
        <v>24</v>
      </c>
      <c r="T358" s="63">
        <v>3267</v>
      </c>
      <c r="U358" s="23" t="s">
        <v>24</v>
      </c>
      <c r="V358" s="63">
        <v>2316</v>
      </c>
      <c r="W358" s="23" t="s">
        <v>24</v>
      </c>
      <c r="X358" s="63">
        <v>2236</v>
      </c>
      <c r="Y358" s="23" t="s">
        <v>24</v>
      </c>
      <c r="Z358" s="68">
        <v>2022</v>
      </c>
      <c r="AA358" s="43" t="s">
        <v>24</v>
      </c>
      <c r="AB358" s="36">
        <f>D358+F358+H358+J358+L358+N358+P358+R358+T358+V358+X358+Z358</f>
        <v>29341</v>
      </c>
      <c r="AC358" s="26"/>
      <c r="AD358" s="27"/>
    </row>
    <row r="359" spans="1:30" ht="27.75" customHeight="1" thickBot="1" thickTop="1">
      <c r="A359" s="101"/>
      <c r="B359" s="103"/>
      <c r="C359" s="21" t="s">
        <v>19</v>
      </c>
      <c r="D359" s="69">
        <f>D358-Z331</f>
        <v>-649</v>
      </c>
      <c r="E359" s="28">
        <f>D359/Z331</f>
        <v>-0.2899910634495085</v>
      </c>
      <c r="F359" s="69">
        <f>F358-D358</f>
        <v>481</v>
      </c>
      <c r="G359" s="28">
        <f>F359/D358</f>
        <v>0.302706104468219</v>
      </c>
      <c r="H359" s="69">
        <f>H358-F358</f>
        <v>956</v>
      </c>
      <c r="I359" s="28">
        <f>H359/F358</f>
        <v>0.4618357487922705</v>
      </c>
      <c r="J359" s="69">
        <f>J358-H358</f>
        <v>-451</v>
      </c>
      <c r="K359" s="28">
        <f>J359/H358</f>
        <v>-0.14904163912756113</v>
      </c>
      <c r="L359" s="69">
        <f>L358-J358</f>
        <v>-41</v>
      </c>
      <c r="M359" s="28">
        <f>L359/J358</f>
        <v>-0.015922330097087378</v>
      </c>
      <c r="N359" s="60">
        <f>N358-L358</f>
        <v>434</v>
      </c>
      <c r="O359" s="39">
        <f>N359/L358</f>
        <v>0.1712707182320442</v>
      </c>
      <c r="P359" s="60">
        <f>P358-N358</f>
        <v>-400</v>
      </c>
      <c r="Q359" s="39">
        <f>P359/N358</f>
        <v>-0.1347708894878706</v>
      </c>
      <c r="R359" s="60">
        <f>R358-P358</f>
        <v>-398</v>
      </c>
      <c r="S359" s="39">
        <f>R359/P358</f>
        <v>-0.15498442367601245</v>
      </c>
      <c r="T359" s="60">
        <f>T358-R358</f>
        <v>1097</v>
      </c>
      <c r="U359" s="39">
        <f>T359/R358</f>
        <v>0.5055299539170507</v>
      </c>
      <c r="V359" s="60">
        <f>V358-T358</f>
        <v>-951</v>
      </c>
      <c r="W359" s="39">
        <f>V359/T358</f>
        <v>-0.2910927456382002</v>
      </c>
      <c r="X359" s="60">
        <f>X358-V358</f>
        <v>-80</v>
      </c>
      <c r="Y359" s="39">
        <f>X359/V358</f>
        <v>-0.03454231433506045</v>
      </c>
      <c r="Z359" s="66">
        <f>Z358-X358</f>
        <v>-214</v>
      </c>
      <c r="AA359" s="48">
        <f>Z359/X358</f>
        <v>-0.09570661896243292</v>
      </c>
      <c r="AB359" s="96">
        <f>AB358+AB332</f>
        <v>29341</v>
      </c>
      <c r="AC359" s="97"/>
      <c r="AD359" s="98"/>
    </row>
    <row r="360" spans="1:30" ht="27.75" customHeight="1" thickBot="1">
      <c r="A360" s="101"/>
      <c r="B360" s="104"/>
      <c r="C360" s="18" t="s">
        <v>20</v>
      </c>
      <c r="D360" s="61">
        <f>D358-D331</f>
        <v>-213</v>
      </c>
      <c r="E360" s="29">
        <f>D360/D331</f>
        <v>-0.11820199778024418</v>
      </c>
      <c r="F360" s="61">
        <f>F358-F331</f>
        <v>-409</v>
      </c>
      <c r="G360" s="29">
        <f>F360/F331</f>
        <v>-0.16498588140379186</v>
      </c>
      <c r="H360" s="61">
        <f>H358-H331</f>
        <v>706</v>
      </c>
      <c r="I360" s="29">
        <f>H360/H331</f>
        <v>0.30431034482758623</v>
      </c>
      <c r="J360" s="61">
        <f>J358-J331</f>
        <v>1661</v>
      </c>
      <c r="K360" s="29">
        <f>J360/J331</f>
        <v>1.8172866520787747</v>
      </c>
      <c r="L360" s="61">
        <f>L358-L331</f>
        <v>953</v>
      </c>
      <c r="M360" s="29">
        <f>L360/L331</f>
        <v>0.6027830487033523</v>
      </c>
      <c r="N360" s="61">
        <f>N358-N331</f>
        <v>255</v>
      </c>
      <c r="O360" s="29">
        <f>N360/N331</f>
        <v>0.09399189089568744</v>
      </c>
      <c r="P360" s="61">
        <f>P358-P331</f>
        <v>-86</v>
      </c>
      <c r="Q360" s="29">
        <f>P360/P331</f>
        <v>-0.03240391861341371</v>
      </c>
      <c r="R360" s="61">
        <f>R358-R331</f>
        <v>-191</v>
      </c>
      <c r="S360" s="29">
        <f>R360/R331</f>
        <v>-0.08089792460821686</v>
      </c>
      <c r="T360" s="61">
        <f>T358-T331</f>
        <v>-489</v>
      </c>
      <c r="U360" s="29">
        <f>T360/T331</f>
        <v>-0.13019169329073482</v>
      </c>
      <c r="V360" s="61">
        <f>V358-V331</f>
        <v>-1210</v>
      </c>
      <c r="W360" s="29">
        <f>V360/V331</f>
        <v>-0.3431650595575723</v>
      </c>
      <c r="X360" s="61">
        <f>X358-X331</f>
        <v>-510</v>
      </c>
      <c r="Y360" s="29">
        <f>X360/X331</f>
        <v>-0.18572469045884923</v>
      </c>
      <c r="Z360" s="61">
        <f>Z358-Z331</f>
        <v>-216</v>
      </c>
      <c r="AA360" s="29">
        <f>Z360/Z331</f>
        <v>-0.09651474530831099</v>
      </c>
      <c r="AB360" s="37"/>
      <c r="AC360" s="42"/>
      <c r="AD360" s="41"/>
    </row>
    <row r="361" spans="1:30" ht="27.75" customHeight="1" thickBot="1" thickTop="1">
      <c r="A361" s="101" t="s">
        <v>10</v>
      </c>
      <c r="B361" s="102" t="s">
        <v>17</v>
      </c>
      <c r="C361" s="20"/>
      <c r="D361" s="63">
        <v>678</v>
      </c>
      <c r="E361" s="23" t="s">
        <v>24</v>
      </c>
      <c r="F361" s="63">
        <v>903</v>
      </c>
      <c r="G361" s="23" t="s">
        <v>24</v>
      </c>
      <c r="H361" s="63">
        <v>1176</v>
      </c>
      <c r="I361" s="23" t="s">
        <v>24</v>
      </c>
      <c r="J361" s="63">
        <v>822</v>
      </c>
      <c r="K361" s="23" t="s">
        <v>24</v>
      </c>
      <c r="L361" s="63">
        <v>918</v>
      </c>
      <c r="M361" s="23" t="s">
        <v>24</v>
      </c>
      <c r="N361" s="63">
        <v>1316</v>
      </c>
      <c r="O361" s="23" t="s">
        <v>24</v>
      </c>
      <c r="P361" s="63">
        <v>1328</v>
      </c>
      <c r="Q361" s="23" t="s">
        <v>24</v>
      </c>
      <c r="R361" s="63">
        <v>2295</v>
      </c>
      <c r="S361" s="23" t="s">
        <v>24</v>
      </c>
      <c r="T361" s="63">
        <v>1568</v>
      </c>
      <c r="U361" s="23" t="s">
        <v>24</v>
      </c>
      <c r="V361" s="63">
        <v>1609</v>
      </c>
      <c r="W361" s="23" t="s">
        <v>24</v>
      </c>
      <c r="X361" s="63">
        <v>1040</v>
      </c>
      <c r="Y361" s="23" t="s">
        <v>24</v>
      </c>
      <c r="Z361" s="68">
        <v>951</v>
      </c>
      <c r="AA361" s="43" t="s">
        <v>24</v>
      </c>
      <c r="AB361" s="36">
        <f>D361+F361+H361+J361+L361+N361+P361+R361+T361+V361+X361+Z361</f>
        <v>14604</v>
      </c>
      <c r="AC361" s="26"/>
      <c r="AD361" s="27"/>
    </row>
    <row r="362" spans="1:30" ht="27.75" customHeight="1" thickBot="1" thickTop="1">
      <c r="A362" s="101"/>
      <c r="B362" s="103"/>
      <c r="C362" s="21" t="s">
        <v>19</v>
      </c>
      <c r="D362" s="69">
        <f>D361-Z334</f>
        <v>-152</v>
      </c>
      <c r="E362" s="28">
        <f>D362/Z334</f>
        <v>-0.18313253012048192</v>
      </c>
      <c r="F362" s="69">
        <f>F361-D361</f>
        <v>225</v>
      </c>
      <c r="G362" s="28">
        <f>F362/D361</f>
        <v>0.33185840707964603</v>
      </c>
      <c r="H362" s="69">
        <f>H361-F361</f>
        <v>273</v>
      </c>
      <c r="I362" s="28">
        <f>H362/F361</f>
        <v>0.3023255813953488</v>
      </c>
      <c r="J362" s="69">
        <f>J361-H361</f>
        <v>-354</v>
      </c>
      <c r="K362" s="28">
        <f>J362/H361</f>
        <v>-0.3010204081632653</v>
      </c>
      <c r="L362" s="69">
        <f>L361-J361</f>
        <v>96</v>
      </c>
      <c r="M362" s="28">
        <f>L362/J361</f>
        <v>0.11678832116788321</v>
      </c>
      <c r="N362" s="60">
        <f>N361-L361</f>
        <v>398</v>
      </c>
      <c r="O362" s="39">
        <f>N362/L361</f>
        <v>0.4335511982570806</v>
      </c>
      <c r="P362" s="60">
        <f>P361-N361</f>
        <v>12</v>
      </c>
      <c r="Q362" s="39">
        <f>P362/N361</f>
        <v>0.00911854103343465</v>
      </c>
      <c r="R362" s="60">
        <f>R361-P361</f>
        <v>967</v>
      </c>
      <c r="S362" s="39">
        <f>R362/P361</f>
        <v>0.7281626506024096</v>
      </c>
      <c r="T362" s="60">
        <f>T361-R361</f>
        <v>-727</v>
      </c>
      <c r="U362" s="39">
        <f>T362/R361</f>
        <v>-0.3167755991285403</v>
      </c>
      <c r="V362" s="60">
        <f>V361-T361</f>
        <v>41</v>
      </c>
      <c r="W362" s="39">
        <f>V362/T361</f>
        <v>0.02614795918367347</v>
      </c>
      <c r="X362" s="60">
        <f>X361-V361</f>
        <v>-569</v>
      </c>
      <c r="Y362" s="39">
        <f>X362/V361</f>
        <v>-0.3536357986326911</v>
      </c>
      <c r="Z362" s="66">
        <f>Z361-X361</f>
        <v>-89</v>
      </c>
      <c r="AA362" s="48">
        <f>Z362/X361</f>
        <v>-0.08557692307692308</v>
      </c>
      <c r="AB362" s="91">
        <f>AB361+AB335</f>
        <v>14604</v>
      </c>
      <c r="AC362" s="42"/>
      <c r="AD362" s="71"/>
    </row>
    <row r="363" spans="1:30" ht="27.75" customHeight="1" thickBot="1">
      <c r="A363" s="101"/>
      <c r="B363" s="104"/>
      <c r="C363" s="18" t="s">
        <v>20</v>
      </c>
      <c r="D363" s="61">
        <f>D361-D334</f>
        <v>-485</v>
      </c>
      <c r="E363" s="29">
        <f>D363/D334</f>
        <v>-0.4170249355116079</v>
      </c>
      <c r="F363" s="61">
        <f>F361-F334</f>
        <v>-628</v>
      </c>
      <c r="G363" s="29">
        <f>F363/F334</f>
        <v>-0.41018941868060094</v>
      </c>
      <c r="H363" s="61">
        <f>H361-H334</f>
        <v>431</v>
      </c>
      <c r="I363" s="29">
        <f>H363/H334</f>
        <v>0.5785234899328859</v>
      </c>
      <c r="J363" s="61">
        <f>J361-J334</f>
        <v>600</v>
      </c>
      <c r="K363" s="29">
        <f>J363/J334</f>
        <v>2.7027027027027026</v>
      </c>
      <c r="L363" s="61">
        <f>L361-L334</f>
        <v>265</v>
      </c>
      <c r="M363" s="29">
        <f>L363/L334</f>
        <v>0.4058192955589586</v>
      </c>
      <c r="N363" s="61">
        <f>N361-N334</f>
        <v>759</v>
      </c>
      <c r="O363" s="29">
        <f>N363/N334</f>
        <v>1.362657091561939</v>
      </c>
      <c r="P363" s="61">
        <f>P361-P334</f>
        <v>490</v>
      </c>
      <c r="Q363" s="29">
        <f>P363/P334</f>
        <v>0.5847255369928401</v>
      </c>
      <c r="R363" s="61">
        <f>R361-R334</f>
        <v>417</v>
      </c>
      <c r="S363" s="29">
        <f>R363/R334</f>
        <v>0.2220447284345048</v>
      </c>
      <c r="T363" s="61">
        <f>T361-T334</f>
        <v>-333</v>
      </c>
      <c r="U363" s="29">
        <f>T363/T334</f>
        <v>-0.1751709626512362</v>
      </c>
      <c r="V363" s="61">
        <f>V361-V334</f>
        <v>-111</v>
      </c>
      <c r="W363" s="29">
        <f>V363/V334</f>
        <v>-0.06453488372093023</v>
      </c>
      <c r="X363" s="61">
        <f>X361-X334</f>
        <v>22</v>
      </c>
      <c r="Y363" s="29">
        <f>X363/X334</f>
        <v>0.021611001964636542</v>
      </c>
      <c r="Z363" s="61">
        <f>Z361-Z334</f>
        <v>121</v>
      </c>
      <c r="AA363" s="29">
        <f>Z363/Z334</f>
        <v>0.14578313253012049</v>
      </c>
      <c r="AB363" s="37"/>
      <c r="AC363" s="70"/>
      <c r="AD363" s="41"/>
    </row>
    <row r="364" spans="1:30" ht="27.75" customHeight="1" thickBot="1" thickTop="1">
      <c r="A364" s="101" t="s">
        <v>11</v>
      </c>
      <c r="B364" s="102" t="s">
        <v>15</v>
      </c>
      <c r="C364" s="20"/>
      <c r="D364" s="63">
        <v>3323</v>
      </c>
      <c r="E364" s="23" t="s">
        <v>24</v>
      </c>
      <c r="F364" s="63">
        <v>3080</v>
      </c>
      <c r="G364" s="23" t="s">
        <v>24</v>
      </c>
      <c r="H364" s="63">
        <v>3167</v>
      </c>
      <c r="I364" s="23" t="s">
        <v>24</v>
      </c>
      <c r="J364" s="63">
        <v>2842</v>
      </c>
      <c r="K364" s="23" t="s">
        <v>24</v>
      </c>
      <c r="L364" s="63">
        <v>2201</v>
      </c>
      <c r="M364" s="23" t="s">
        <v>24</v>
      </c>
      <c r="N364" s="63">
        <v>2432</v>
      </c>
      <c r="O364" s="23" t="s">
        <v>24</v>
      </c>
      <c r="P364" s="63">
        <v>2768</v>
      </c>
      <c r="Q364" s="23" t="s">
        <v>24</v>
      </c>
      <c r="R364" s="63">
        <v>2175</v>
      </c>
      <c r="S364" s="23" t="s">
        <v>24</v>
      </c>
      <c r="T364" s="63">
        <v>2577</v>
      </c>
      <c r="U364" s="23" t="s">
        <v>24</v>
      </c>
      <c r="V364" s="63">
        <v>2737</v>
      </c>
      <c r="W364" s="23" t="s">
        <v>24</v>
      </c>
      <c r="X364" s="63">
        <v>2619</v>
      </c>
      <c r="Y364" s="23" t="s">
        <v>24</v>
      </c>
      <c r="Z364" s="68">
        <v>2771</v>
      </c>
      <c r="AA364" s="43" t="s">
        <v>24</v>
      </c>
      <c r="AB364" s="36">
        <f>D364+F364+H364+J364+L364+N364+P364+R364+T364+V364+X364+Z364</f>
        <v>32692</v>
      </c>
      <c r="AC364" s="26"/>
      <c r="AD364" s="27"/>
    </row>
    <row r="365" spans="1:30" ht="27.75" customHeight="1" thickBot="1" thickTop="1">
      <c r="A365" s="101"/>
      <c r="B365" s="103"/>
      <c r="C365" s="21" t="s">
        <v>19</v>
      </c>
      <c r="D365" s="69">
        <f>D364-Z337</f>
        <v>322</v>
      </c>
      <c r="E365" s="28">
        <f>D365/Z337</f>
        <v>0.1072975674775075</v>
      </c>
      <c r="F365" s="69">
        <f>F364-D364</f>
        <v>-243</v>
      </c>
      <c r="G365" s="28">
        <f>F365/D364</f>
        <v>-0.0731266927475173</v>
      </c>
      <c r="H365" s="69">
        <f>H364-F364</f>
        <v>87</v>
      </c>
      <c r="I365" s="28">
        <f>H365/F364</f>
        <v>0.028246753246753246</v>
      </c>
      <c r="J365" s="69">
        <f>J364-H364</f>
        <v>-325</v>
      </c>
      <c r="K365" s="28">
        <f>J365/H364</f>
        <v>-0.10262077676034102</v>
      </c>
      <c r="L365" s="69">
        <f>L364-J364</f>
        <v>-641</v>
      </c>
      <c r="M365" s="28">
        <f>L365/J364</f>
        <v>-0.2255453905700211</v>
      </c>
      <c r="N365" s="60">
        <f>N364-L364</f>
        <v>231</v>
      </c>
      <c r="O365" s="39">
        <f>N365/L364</f>
        <v>0.10495229441163108</v>
      </c>
      <c r="P365" s="60">
        <f>P364-N364</f>
        <v>336</v>
      </c>
      <c r="Q365" s="39">
        <f>P365/N364</f>
        <v>0.13815789473684212</v>
      </c>
      <c r="R365" s="60">
        <f>R364-P364</f>
        <v>-593</v>
      </c>
      <c r="S365" s="39">
        <f>R365/P364</f>
        <v>-0.21423410404624277</v>
      </c>
      <c r="T365" s="60">
        <f>T364-R364</f>
        <v>402</v>
      </c>
      <c r="U365" s="39">
        <f>T365/R364</f>
        <v>0.18482758620689654</v>
      </c>
      <c r="V365" s="60">
        <f>V364-T364</f>
        <v>160</v>
      </c>
      <c r="W365" s="39">
        <f>V365/T364</f>
        <v>0.06208769887466046</v>
      </c>
      <c r="X365" s="60">
        <f>X364-V364</f>
        <v>-118</v>
      </c>
      <c r="Y365" s="39">
        <f>X365/V364</f>
        <v>-0.043112897332846185</v>
      </c>
      <c r="Z365" s="66">
        <f>Z364-X364</f>
        <v>152</v>
      </c>
      <c r="AA365" s="48">
        <f>Z365/X364</f>
        <v>0.05803741886216113</v>
      </c>
      <c r="AB365" s="91">
        <f>AB364+AB338</f>
        <v>32692</v>
      </c>
      <c r="AC365" s="12"/>
      <c r="AD365" s="71"/>
    </row>
    <row r="366" spans="1:29" ht="27.75" customHeight="1" thickBot="1">
      <c r="A366" s="101"/>
      <c r="B366" s="104"/>
      <c r="C366" s="18" t="s">
        <v>20</v>
      </c>
      <c r="D366" s="61">
        <f>D364-D337</f>
        <v>-1429</v>
      </c>
      <c r="E366" s="29">
        <f>D366/D337</f>
        <v>-0.3007154882154882</v>
      </c>
      <c r="F366" s="61">
        <f>F364-F337</f>
        <v>-495</v>
      </c>
      <c r="G366" s="29">
        <f>F366/F337</f>
        <v>-0.13846153846153847</v>
      </c>
      <c r="H366" s="61">
        <f>H364-H337</f>
        <v>1005</v>
      </c>
      <c r="I366" s="29">
        <f>H366/H337</f>
        <v>0.4648473635522664</v>
      </c>
      <c r="J366" s="61">
        <f>J364-J337</f>
        <v>-533</v>
      </c>
      <c r="K366" s="29">
        <f>J366/J337</f>
        <v>-0.15792592592592591</v>
      </c>
      <c r="L366" s="61"/>
      <c r="M366" s="29">
        <f>L366/L337</f>
        <v>0</v>
      </c>
      <c r="N366" s="61">
        <f>N364-N337</f>
        <v>-1447</v>
      </c>
      <c r="O366" s="29">
        <f>N366/N337</f>
        <v>-0.37303428718741943</v>
      </c>
      <c r="P366" s="61">
        <f>P364-P337</f>
        <v>-909</v>
      </c>
      <c r="Q366" s="29">
        <f>P366/P337</f>
        <v>-0.24721240141419634</v>
      </c>
      <c r="R366" s="61">
        <f>R364-R337</f>
        <v>-722</v>
      </c>
      <c r="S366" s="29">
        <f>R366/R337</f>
        <v>-0.2492233344839489</v>
      </c>
      <c r="T366" s="61">
        <f>T364-T337</f>
        <v>-1517</v>
      </c>
      <c r="U366" s="29">
        <f>T366/T337</f>
        <v>-0.3705422569614069</v>
      </c>
      <c r="V366" s="61">
        <f>V364-V337</f>
        <v>-745</v>
      </c>
      <c r="W366" s="29">
        <f>V366/V337</f>
        <v>-0.21395749569213096</v>
      </c>
      <c r="X366" s="61">
        <f>X364-X337</f>
        <v>28</v>
      </c>
      <c r="Y366" s="29">
        <f>X366/X337</f>
        <v>0.010806638363566191</v>
      </c>
      <c r="Z366" s="61">
        <f>Z364-Z337</f>
        <v>-230</v>
      </c>
      <c r="AA366" s="29">
        <f>Z366/Z337</f>
        <v>-0.07664111962679107</v>
      </c>
      <c r="AB366" s="10"/>
      <c r="AC366" s="9"/>
    </row>
    <row r="367" spans="1:29" ht="27.75" customHeight="1" thickBot="1">
      <c r="A367" s="130" t="s">
        <v>12</v>
      </c>
      <c r="B367" s="114"/>
      <c r="C367" s="114"/>
      <c r="D367" s="114"/>
      <c r="E367" s="114"/>
      <c r="F367" s="114"/>
      <c r="G367" s="114"/>
      <c r="H367" s="114"/>
      <c r="I367" s="114"/>
      <c r="J367" s="114"/>
      <c r="K367" s="114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0"/>
      <c r="AC367" s="9"/>
    </row>
    <row r="368" spans="1:29" ht="27.75" customHeight="1" thickBot="1">
      <c r="A368" s="101" t="s">
        <v>13</v>
      </c>
      <c r="B368" s="102" t="s">
        <v>14</v>
      </c>
      <c r="C368" s="5"/>
      <c r="D368" s="63">
        <v>4332</v>
      </c>
      <c r="E368" s="23" t="s">
        <v>24</v>
      </c>
      <c r="F368" s="63">
        <v>4567</v>
      </c>
      <c r="G368" s="23" t="s">
        <v>24</v>
      </c>
      <c r="H368" s="63">
        <v>4494</v>
      </c>
      <c r="I368" s="23" t="s">
        <v>24</v>
      </c>
      <c r="J368" s="63">
        <v>4326</v>
      </c>
      <c r="K368" s="23" t="s">
        <v>24</v>
      </c>
      <c r="L368" s="63">
        <v>4202</v>
      </c>
      <c r="M368" s="23" t="s">
        <v>24</v>
      </c>
      <c r="N368" s="63">
        <v>3815</v>
      </c>
      <c r="O368" s="23" t="s">
        <v>24</v>
      </c>
      <c r="P368" s="63">
        <v>3822</v>
      </c>
      <c r="Q368" s="23" t="s">
        <v>24</v>
      </c>
      <c r="R368" s="63">
        <v>3523</v>
      </c>
      <c r="S368" s="23" t="s">
        <v>24</v>
      </c>
      <c r="T368" s="63">
        <v>3393</v>
      </c>
      <c r="U368" s="23" t="s">
        <v>24</v>
      </c>
      <c r="V368" s="63">
        <v>3202</v>
      </c>
      <c r="W368" s="23" t="s">
        <v>24</v>
      </c>
      <c r="X368" s="63">
        <v>3464</v>
      </c>
      <c r="Y368" s="23" t="s">
        <v>24</v>
      </c>
      <c r="Z368" s="75">
        <v>3442</v>
      </c>
      <c r="AA368" s="76" t="s">
        <v>24</v>
      </c>
      <c r="AB368" s="10"/>
      <c r="AC368" s="9"/>
    </row>
    <row r="369" spans="1:29" ht="27.75" customHeight="1" thickBot="1" thickTop="1">
      <c r="A369" s="101"/>
      <c r="B369" s="103"/>
      <c r="C369" s="21" t="s">
        <v>19</v>
      </c>
      <c r="D369" s="69">
        <f>D368-Z341</f>
        <v>301</v>
      </c>
      <c r="E369" s="28">
        <f>D369/Z341</f>
        <v>0.07467129744480278</v>
      </c>
      <c r="F369" s="69">
        <f>F368-D368</f>
        <v>235</v>
      </c>
      <c r="G369" s="28">
        <f>F369/D368</f>
        <v>0.05424746075715605</v>
      </c>
      <c r="H369" s="69">
        <f>H368-F368</f>
        <v>-73</v>
      </c>
      <c r="I369" s="28">
        <f>H369/F368</f>
        <v>-0.01598423472739216</v>
      </c>
      <c r="J369" s="69">
        <f>J368-H368</f>
        <v>-168</v>
      </c>
      <c r="K369" s="28">
        <f>J369/H368</f>
        <v>-0.037383177570093455</v>
      </c>
      <c r="L369" s="69">
        <f>L368-J368</f>
        <v>-124</v>
      </c>
      <c r="M369" s="28">
        <f>L369/J368</f>
        <v>-0.028663892741562644</v>
      </c>
      <c r="N369" s="60">
        <f>N368-L368</f>
        <v>-387</v>
      </c>
      <c r="O369" s="39">
        <f>N369/L368</f>
        <v>-0.09209900047596382</v>
      </c>
      <c r="P369" s="60">
        <f>P368-N368</f>
        <v>7</v>
      </c>
      <c r="Q369" s="39">
        <f>P369/N368</f>
        <v>0.001834862385321101</v>
      </c>
      <c r="R369" s="60">
        <f>R368-P368</f>
        <v>-299</v>
      </c>
      <c r="S369" s="39">
        <f>R369/P368</f>
        <v>-0.0782312925170068</v>
      </c>
      <c r="T369" s="60">
        <f>T368-R368</f>
        <v>-130</v>
      </c>
      <c r="U369" s="39">
        <f>T369/R368</f>
        <v>-0.03690036900369004</v>
      </c>
      <c r="V369" s="60">
        <f>V368-T368</f>
        <v>-191</v>
      </c>
      <c r="W369" s="39">
        <f>V369/T368</f>
        <v>-0.056292366637194224</v>
      </c>
      <c r="X369" s="60">
        <f>X368-V368</f>
        <v>262</v>
      </c>
      <c r="Y369" s="39">
        <f>X369/V368</f>
        <v>0.08182386008744534</v>
      </c>
      <c r="Z369" s="66">
        <f>Z368-X368</f>
        <v>-22</v>
      </c>
      <c r="AA369" s="48">
        <f>Z369/X368</f>
        <v>-0.006351039260969977</v>
      </c>
      <c r="AB369" s="10"/>
      <c r="AC369" s="9"/>
    </row>
    <row r="370" spans="1:29" ht="27.75" customHeight="1" thickBot="1">
      <c r="A370" s="101"/>
      <c r="B370" s="104"/>
      <c r="C370" s="18" t="s">
        <v>20</v>
      </c>
      <c r="D370" s="61">
        <f>D368-D341</f>
        <v>1737</v>
      </c>
      <c r="E370" s="29">
        <f>D370/D341</f>
        <v>0.669364161849711</v>
      </c>
      <c r="F370" s="61">
        <f>F368-F341</f>
        <v>1781</v>
      </c>
      <c r="G370" s="29">
        <f>F370/F341</f>
        <v>0.6392677674084709</v>
      </c>
      <c r="H370" s="61">
        <f>H368-H341</f>
        <v>1957</v>
      </c>
      <c r="I370" s="29">
        <f>H370/H341</f>
        <v>0.7713835238470634</v>
      </c>
      <c r="J370" s="61">
        <f>J368-J341</f>
        <v>1536</v>
      </c>
      <c r="K370" s="29">
        <f>J370/J341</f>
        <v>0.5505376344086022</v>
      </c>
      <c r="L370" s="61">
        <f>L368-L341</f>
        <v>542</v>
      </c>
      <c r="M370" s="29">
        <f>L370/L341</f>
        <v>0.14808743169398908</v>
      </c>
      <c r="N370" s="61">
        <f>N368-N341</f>
        <v>29</v>
      </c>
      <c r="O370" s="29">
        <f>N370/N341</f>
        <v>0.007659799260433175</v>
      </c>
      <c r="P370" s="61">
        <f>P368-P341</f>
        <v>-18</v>
      </c>
      <c r="Q370" s="29">
        <f>P370/P341</f>
        <v>-0.0046875</v>
      </c>
      <c r="R370" s="61">
        <f>R368-R341</f>
        <v>-337</v>
      </c>
      <c r="S370" s="29">
        <f>R370/R341</f>
        <v>-0.08730569948186528</v>
      </c>
      <c r="T370" s="61">
        <f>T368-T341</f>
        <v>-816</v>
      </c>
      <c r="U370" s="29">
        <f>T370/T341</f>
        <v>-0.19387027797576623</v>
      </c>
      <c r="V370" s="61">
        <f>V368-V341</f>
        <v>-858</v>
      </c>
      <c r="W370" s="29">
        <f>V370/V341</f>
        <v>-0.21133004926108373</v>
      </c>
      <c r="X370" s="61">
        <f>X368-X341</f>
        <v>-885</v>
      </c>
      <c r="Y370" s="29">
        <f>X370/X341</f>
        <v>-0.20349505633478962</v>
      </c>
      <c r="Z370" s="61">
        <f>Z368-Z341</f>
        <v>-589</v>
      </c>
      <c r="AA370" s="29">
        <f>Z370/Z341</f>
        <v>-0.14611758868767055</v>
      </c>
      <c r="AB370" s="10"/>
      <c r="AC370" s="9"/>
    </row>
  </sheetData>
  <sheetProtection/>
  <mergeCells count="490">
    <mergeCell ref="A337:A339"/>
    <mergeCell ref="B337:B339"/>
    <mergeCell ref="A340:AA340"/>
    <mergeCell ref="A341:A343"/>
    <mergeCell ref="B341:B343"/>
    <mergeCell ref="A328:A330"/>
    <mergeCell ref="B328:B330"/>
    <mergeCell ref="A331:A333"/>
    <mergeCell ref="B331:B333"/>
    <mergeCell ref="A334:A336"/>
    <mergeCell ref="B334:B336"/>
    <mergeCell ref="V322:W322"/>
    <mergeCell ref="X322:Y322"/>
    <mergeCell ref="Z322:AA322"/>
    <mergeCell ref="C323:AA323"/>
    <mergeCell ref="AB324:AD324"/>
    <mergeCell ref="A325:A327"/>
    <mergeCell ref="B325:B327"/>
    <mergeCell ref="AB325:AC325"/>
    <mergeCell ref="J322:K322"/>
    <mergeCell ref="L322:M322"/>
    <mergeCell ref="N322:O322"/>
    <mergeCell ref="P322:Q322"/>
    <mergeCell ref="R322:S322"/>
    <mergeCell ref="T322:U322"/>
    <mergeCell ref="A319:AD319"/>
    <mergeCell ref="A321:A322"/>
    <mergeCell ref="B321:B322"/>
    <mergeCell ref="C321:C322"/>
    <mergeCell ref="D321:AA321"/>
    <mergeCell ref="AB321:AB323"/>
    <mergeCell ref="AC321:AD322"/>
    <mergeCell ref="D322:E322"/>
    <mergeCell ref="F322:G322"/>
    <mergeCell ref="H322:I322"/>
    <mergeCell ref="A283:A285"/>
    <mergeCell ref="B283:B285"/>
    <mergeCell ref="A286:AA286"/>
    <mergeCell ref="A287:A289"/>
    <mergeCell ref="B287:B289"/>
    <mergeCell ref="A274:A276"/>
    <mergeCell ref="B274:B276"/>
    <mergeCell ref="A277:A279"/>
    <mergeCell ref="B277:B279"/>
    <mergeCell ref="A280:A282"/>
    <mergeCell ref="B280:B282"/>
    <mergeCell ref="V268:W268"/>
    <mergeCell ref="X268:Y268"/>
    <mergeCell ref="Z268:AA268"/>
    <mergeCell ref="C269:AA269"/>
    <mergeCell ref="AB270:AD270"/>
    <mergeCell ref="A271:A273"/>
    <mergeCell ref="B271:B273"/>
    <mergeCell ref="AB271:AC271"/>
    <mergeCell ref="J268:K268"/>
    <mergeCell ref="L268:M268"/>
    <mergeCell ref="N268:O268"/>
    <mergeCell ref="P268:Q268"/>
    <mergeCell ref="R268:S268"/>
    <mergeCell ref="T268:U268"/>
    <mergeCell ref="A265:AD265"/>
    <mergeCell ref="A267:A268"/>
    <mergeCell ref="B267:B268"/>
    <mergeCell ref="C267:C268"/>
    <mergeCell ref="D267:AA267"/>
    <mergeCell ref="AB267:AB269"/>
    <mergeCell ref="AC267:AD268"/>
    <mergeCell ref="D268:E268"/>
    <mergeCell ref="F268:G268"/>
    <mergeCell ref="H268:I268"/>
    <mergeCell ref="A176:A178"/>
    <mergeCell ref="B176:B178"/>
    <mergeCell ref="A179:AA179"/>
    <mergeCell ref="A180:A182"/>
    <mergeCell ref="B180:B182"/>
    <mergeCell ref="A167:A169"/>
    <mergeCell ref="B167:B169"/>
    <mergeCell ref="A170:A172"/>
    <mergeCell ref="B170:B172"/>
    <mergeCell ref="A173:A175"/>
    <mergeCell ref="B173:B175"/>
    <mergeCell ref="V161:W161"/>
    <mergeCell ref="X161:Y161"/>
    <mergeCell ref="Z161:AA161"/>
    <mergeCell ref="C162:AA162"/>
    <mergeCell ref="AB163:AD163"/>
    <mergeCell ref="A164:A166"/>
    <mergeCell ref="B164:B166"/>
    <mergeCell ref="AB164:AC164"/>
    <mergeCell ref="J161:K161"/>
    <mergeCell ref="L161:M161"/>
    <mergeCell ref="N161:O161"/>
    <mergeCell ref="P161:Q161"/>
    <mergeCell ref="R161:S161"/>
    <mergeCell ref="T161:U161"/>
    <mergeCell ref="A158:AD158"/>
    <mergeCell ref="A160:A161"/>
    <mergeCell ref="B160:B161"/>
    <mergeCell ref="C160:C161"/>
    <mergeCell ref="D160:AA160"/>
    <mergeCell ref="AB160:AB162"/>
    <mergeCell ref="AC160:AD161"/>
    <mergeCell ref="D161:E161"/>
    <mergeCell ref="F161:G161"/>
    <mergeCell ref="H161:I161"/>
    <mergeCell ref="A150:A152"/>
    <mergeCell ref="B150:B152"/>
    <mergeCell ref="A153:AA153"/>
    <mergeCell ref="A154:A156"/>
    <mergeCell ref="B154:B156"/>
    <mergeCell ref="A141:A143"/>
    <mergeCell ref="B141:B143"/>
    <mergeCell ref="A144:A146"/>
    <mergeCell ref="B144:B146"/>
    <mergeCell ref="A147:A149"/>
    <mergeCell ref="B147:B149"/>
    <mergeCell ref="V135:W135"/>
    <mergeCell ref="X135:Y135"/>
    <mergeCell ref="Z135:AA135"/>
    <mergeCell ref="C136:AA136"/>
    <mergeCell ref="AB137:AD137"/>
    <mergeCell ref="A138:A140"/>
    <mergeCell ref="B138:B140"/>
    <mergeCell ref="AB138:AC138"/>
    <mergeCell ref="J135:K135"/>
    <mergeCell ref="L135:M135"/>
    <mergeCell ref="N135:O135"/>
    <mergeCell ref="P135:Q135"/>
    <mergeCell ref="R135:S135"/>
    <mergeCell ref="T135:U135"/>
    <mergeCell ref="A132:AD132"/>
    <mergeCell ref="A134:A135"/>
    <mergeCell ref="B134:B135"/>
    <mergeCell ref="C134:C135"/>
    <mergeCell ref="D134:AA134"/>
    <mergeCell ref="AB134:AB136"/>
    <mergeCell ref="AC134:AD135"/>
    <mergeCell ref="D135:E135"/>
    <mergeCell ref="F135:G135"/>
    <mergeCell ref="H135:I135"/>
    <mergeCell ref="A124:A126"/>
    <mergeCell ref="B124:B126"/>
    <mergeCell ref="A127:AA127"/>
    <mergeCell ref="A128:A130"/>
    <mergeCell ref="B128:B130"/>
    <mergeCell ref="A115:A117"/>
    <mergeCell ref="B115:B117"/>
    <mergeCell ref="A118:A120"/>
    <mergeCell ref="B118:B120"/>
    <mergeCell ref="A121:A123"/>
    <mergeCell ref="B121:B123"/>
    <mergeCell ref="V109:W109"/>
    <mergeCell ref="X109:Y109"/>
    <mergeCell ref="Z109:AA109"/>
    <mergeCell ref="C110:AA110"/>
    <mergeCell ref="AB111:AD111"/>
    <mergeCell ref="A112:A114"/>
    <mergeCell ref="B112:B114"/>
    <mergeCell ref="AB112:AC112"/>
    <mergeCell ref="J109:K109"/>
    <mergeCell ref="L109:M109"/>
    <mergeCell ref="N109:O109"/>
    <mergeCell ref="P109:Q109"/>
    <mergeCell ref="R109:S109"/>
    <mergeCell ref="T109:U109"/>
    <mergeCell ref="A106:AD106"/>
    <mergeCell ref="A108:A109"/>
    <mergeCell ref="B108:B109"/>
    <mergeCell ref="C108:C109"/>
    <mergeCell ref="D108:AA108"/>
    <mergeCell ref="AB108:AB110"/>
    <mergeCell ref="AC108:AD109"/>
    <mergeCell ref="D109:E109"/>
    <mergeCell ref="F109:G109"/>
    <mergeCell ref="H109:I109"/>
    <mergeCell ref="A75:AA75"/>
    <mergeCell ref="A76:A78"/>
    <mergeCell ref="B76:B78"/>
    <mergeCell ref="A69:A71"/>
    <mergeCell ref="B69:B71"/>
    <mergeCell ref="A72:A74"/>
    <mergeCell ref="B72:B74"/>
    <mergeCell ref="A63:A65"/>
    <mergeCell ref="B63:B65"/>
    <mergeCell ref="A66:A68"/>
    <mergeCell ref="B66:B68"/>
    <mergeCell ref="Z57:AA57"/>
    <mergeCell ref="C58:AA58"/>
    <mergeCell ref="N57:O57"/>
    <mergeCell ref="P57:Q57"/>
    <mergeCell ref="AB59:AD59"/>
    <mergeCell ref="A60:A62"/>
    <mergeCell ref="B60:B62"/>
    <mergeCell ref="AB60:AC60"/>
    <mergeCell ref="R57:S57"/>
    <mergeCell ref="T57:U57"/>
    <mergeCell ref="V57:W57"/>
    <mergeCell ref="X57:Y57"/>
    <mergeCell ref="J57:K57"/>
    <mergeCell ref="L57:M57"/>
    <mergeCell ref="A54:AD54"/>
    <mergeCell ref="A56:A57"/>
    <mergeCell ref="B56:B57"/>
    <mergeCell ref="C56:C57"/>
    <mergeCell ref="D56:AA56"/>
    <mergeCell ref="AB56:AB58"/>
    <mergeCell ref="AC56:AD57"/>
    <mergeCell ref="D57:E57"/>
    <mergeCell ref="F57:G57"/>
    <mergeCell ref="H57:I57"/>
    <mergeCell ref="A1:AD1"/>
    <mergeCell ref="A3:A4"/>
    <mergeCell ref="B3:B4"/>
    <mergeCell ref="C3:C4"/>
    <mergeCell ref="AB3:AB5"/>
    <mergeCell ref="AC3:AD4"/>
    <mergeCell ref="D4:E4"/>
    <mergeCell ref="T4:U4"/>
    <mergeCell ref="X4:Y4"/>
    <mergeCell ref="R4:S4"/>
    <mergeCell ref="P4:Q4"/>
    <mergeCell ref="L4:M4"/>
    <mergeCell ref="A7:A9"/>
    <mergeCell ref="B7:B9"/>
    <mergeCell ref="N4:O4"/>
    <mergeCell ref="F4:G4"/>
    <mergeCell ref="A23:A25"/>
    <mergeCell ref="B23:B25"/>
    <mergeCell ref="B19:B21"/>
    <mergeCell ref="B16:B18"/>
    <mergeCell ref="A19:A21"/>
    <mergeCell ref="A16:A18"/>
    <mergeCell ref="AB6:AD6"/>
    <mergeCell ref="AB7:AC7"/>
    <mergeCell ref="AB33:AD33"/>
    <mergeCell ref="Z31:AA31"/>
    <mergeCell ref="C32:AA32"/>
    <mergeCell ref="N31:O31"/>
    <mergeCell ref="F31:G31"/>
    <mergeCell ref="T31:U31"/>
    <mergeCell ref="A28:AD28"/>
    <mergeCell ref="V31:W31"/>
    <mergeCell ref="C30:C31"/>
    <mergeCell ref="D30:AA30"/>
    <mergeCell ref="L31:M31"/>
    <mergeCell ref="B13:B15"/>
    <mergeCell ref="R31:S31"/>
    <mergeCell ref="D31:E31"/>
    <mergeCell ref="AB34:AC34"/>
    <mergeCell ref="H31:I31"/>
    <mergeCell ref="J31:K31"/>
    <mergeCell ref="P31:Q31"/>
    <mergeCell ref="X31:Y31"/>
    <mergeCell ref="AB30:AB32"/>
    <mergeCell ref="AC30:AD31"/>
    <mergeCell ref="A50:A52"/>
    <mergeCell ref="B50:B52"/>
    <mergeCell ref="A43:A45"/>
    <mergeCell ref="B43:B45"/>
    <mergeCell ref="A46:A48"/>
    <mergeCell ref="B46:B48"/>
    <mergeCell ref="A49:AA49"/>
    <mergeCell ref="A40:A42"/>
    <mergeCell ref="B40:B42"/>
    <mergeCell ref="A30:A31"/>
    <mergeCell ref="B30:B31"/>
    <mergeCell ref="A37:A39"/>
    <mergeCell ref="B37:B39"/>
    <mergeCell ref="A34:A36"/>
    <mergeCell ref="B34:B36"/>
    <mergeCell ref="D3:AA3"/>
    <mergeCell ref="Z4:AA4"/>
    <mergeCell ref="C5:AA5"/>
    <mergeCell ref="A22:AA22"/>
    <mergeCell ref="V4:W4"/>
    <mergeCell ref="H4:I4"/>
    <mergeCell ref="J4:K4"/>
    <mergeCell ref="A10:A12"/>
    <mergeCell ref="B10:B12"/>
    <mergeCell ref="A13:A15"/>
    <mergeCell ref="A80:AD80"/>
    <mergeCell ref="A82:A83"/>
    <mergeCell ref="B82:B83"/>
    <mergeCell ref="C82:C83"/>
    <mergeCell ref="D82:AA82"/>
    <mergeCell ref="AB82:AB84"/>
    <mergeCell ref="AC82:AD83"/>
    <mergeCell ref="D83:E83"/>
    <mergeCell ref="F83:G83"/>
    <mergeCell ref="H83:I83"/>
    <mergeCell ref="A86:A88"/>
    <mergeCell ref="B86:B88"/>
    <mergeCell ref="AB86:AC86"/>
    <mergeCell ref="J83:K83"/>
    <mergeCell ref="L83:M83"/>
    <mergeCell ref="N83:O83"/>
    <mergeCell ref="P83:Q83"/>
    <mergeCell ref="R83:S83"/>
    <mergeCell ref="T83:U83"/>
    <mergeCell ref="B95:B97"/>
    <mergeCell ref="V83:W83"/>
    <mergeCell ref="X83:Y83"/>
    <mergeCell ref="Z83:AA83"/>
    <mergeCell ref="C84:AA84"/>
    <mergeCell ref="AB85:AD85"/>
    <mergeCell ref="A98:A100"/>
    <mergeCell ref="B98:B100"/>
    <mergeCell ref="A101:AA101"/>
    <mergeCell ref="A102:A104"/>
    <mergeCell ref="B102:B104"/>
    <mergeCell ref="A89:A91"/>
    <mergeCell ref="B89:B91"/>
    <mergeCell ref="A92:A94"/>
    <mergeCell ref="B92:B94"/>
    <mergeCell ref="A95:A97"/>
    <mergeCell ref="A184:AD184"/>
    <mergeCell ref="A186:A187"/>
    <mergeCell ref="B186:B187"/>
    <mergeCell ref="C186:C187"/>
    <mergeCell ref="D186:AA186"/>
    <mergeCell ref="AB186:AB188"/>
    <mergeCell ref="AC186:AD187"/>
    <mergeCell ref="D187:E187"/>
    <mergeCell ref="F187:G187"/>
    <mergeCell ref="H187:I187"/>
    <mergeCell ref="A190:A192"/>
    <mergeCell ref="B190:B192"/>
    <mergeCell ref="AB190:AC190"/>
    <mergeCell ref="J187:K187"/>
    <mergeCell ref="L187:M187"/>
    <mergeCell ref="N187:O187"/>
    <mergeCell ref="P187:Q187"/>
    <mergeCell ref="R187:S187"/>
    <mergeCell ref="T187:U187"/>
    <mergeCell ref="B199:B201"/>
    <mergeCell ref="V187:W187"/>
    <mergeCell ref="X187:Y187"/>
    <mergeCell ref="Z187:AA187"/>
    <mergeCell ref="C188:AA188"/>
    <mergeCell ref="AB189:AD189"/>
    <mergeCell ref="A202:A204"/>
    <mergeCell ref="B202:B204"/>
    <mergeCell ref="A205:AA205"/>
    <mergeCell ref="A206:A208"/>
    <mergeCell ref="B206:B208"/>
    <mergeCell ref="A193:A195"/>
    <mergeCell ref="B193:B195"/>
    <mergeCell ref="A196:A198"/>
    <mergeCell ref="B196:B198"/>
    <mergeCell ref="A199:A201"/>
    <mergeCell ref="A211:AD211"/>
    <mergeCell ref="A213:A214"/>
    <mergeCell ref="B213:B214"/>
    <mergeCell ref="C213:C214"/>
    <mergeCell ref="D213:AA213"/>
    <mergeCell ref="AB213:AB215"/>
    <mergeCell ref="AC213:AD214"/>
    <mergeCell ref="D214:E214"/>
    <mergeCell ref="F214:G214"/>
    <mergeCell ref="H214:I214"/>
    <mergeCell ref="A217:A219"/>
    <mergeCell ref="B217:B219"/>
    <mergeCell ref="AB217:AC217"/>
    <mergeCell ref="J214:K214"/>
    <mergeCell ref="L214:M214"/>
    <mergeCell ref="N214:O214"/>
    <mergeCell ref="P214:Q214"/>
    <mergeCell ref="R214:S214"/>
    <mergeCell ref="T214:U214"/>
    <mergeCell ref="B226:B228"/>
    <mergeCell ref="V214:W214"/>
    <mergeCell ref="X214:Y214"/>
    <mergeCell ref="Z214:AA214"/>
    <mergeCell ref="C215:AA215"/>
    <mergeCell ref="AB216:AD216"/>
    <mergeCell ref="A229:A231"/>
    <mergeCell ref="B229:B231"/>
    <mergeCell ref="A232:AA232"/>
    <mergeCell ref="A233:A235"/>
    <mergeCell ref="B233:B235"/>
    <mergeCell ref="A220:A222"/>
    <mergeCell ref="B220:B222"/>
    <mergeCell ref="A223:A225"/>
    <mergeCell ref="B223:B225"/>
    <mergeCell ref="A226:A228"/>
    <mergeCell ref="A238:AD238"/>
    <mergeCell ref="A240:A241"/>
    <mergeCell ref="B240:B241"/>
    <mergeCell ref="C240:C241"/>
    <mergeCell ref="D240:AA240"/>
    <mergeCell ref="AB240:AB242"/>
    <mergeCell ref="AC240:AD241"/>
    <mergeCell ref="D241:E241"/>
    <mergeCell ref="F241:G241"/>
    <mergeCell ref="H241:I241"/>
    <mergeCell ref="A244:A246"/>
    <mergeCell ref="B244:B246"/>
    <mergeCell ref="AB244:AC244"/>
    <mergeCell ref="J241:K241"/>
    <mergeCell ref="L241:M241"/>
    <mergeCell ref="N241:O241"/>
    <mergeCell ref="P241:Q241"/>
    <mergeCell ref="R241:S241"/>
    <mergeCell ref="T241:U241"/>
    <mergeCell ref="B253:B255"/>
    <mergeCell ref="V241:W241"/>
    <mergeCell ref="X241:Y241"/>
    <mergeCell ref="Z241:AA241"/>
    <mergeCell ref="C242:AA242"/>
    <mergeCell ref="AB243:AD243"/>
    <mergeCell ref="A256:A258"/>
    <mergeCell ref="B256:B258"/>
    <mergeCell ref="A259:AA259"/>
    <mergeCell ref="A260:A262"/>
    <mergeCell ref="B260:B262"/>
    <mergeCell ref="A247:A249"/>
    <mergeCell ref="B247:B249"/>
    <mergeCell ref="A250:A252"/>
    <mergeCell ref="B250:B252"/>
    <mergeCell ref="A253:A255"/>
    <mergeCell ref="A292:AD292"/>
    <mergeCell ref="A294:A295"/>
    <mergeCell ref="B294:B295"/>
    <mergeCell ref="C294:C295"/>
    <mergeCell ref="D294:AA294"/>
    <mergeCell ref="AB294:AB296"/>
    <mergeCell ref="AC294:AD295"/>
    <mergeCell ref="D295:E295"/>
    <mergeCell ref="F295:G295"/>
    <mergeCell ref="H295:I295"/>
    <mergeCell ref="A298:A300"/>
    <mergeCell ref="B298:B300"/>
    <mergeCell ref="AB298:AC298"/>
    <mergeCell ref="J295:K295"/>
    <mergeCell ref="L295:M295"/>
    <mergeCell ref="N295:O295"/>
    <mergeCell ref="P295:Q295"/>
    <mergeCell ref="R295:S295"/>
    <mergeCell ref="T295:U295"/>
    <mergeCell ref="B307:B309"/>
    <mergeCell ref="V295:W295"/>
    <mergeCell ref="X295:Y295"/>
    <mergeCell ref="Z295:AA295"/>
    <mergeCell ref="C296:AA296"/>
    <mergeCell ref="AB297:AD297"/>
    <mergeCell ref="A310:A312"/>
    <mergeCell ref="B310:B312"/>
    <mergeCell ref="A313:AA313"/>
    <mergeCell ref="A314:A316"/>
    <mergeCell ref="B314:B316"/>
    <mergeCell ref="A301:A303"/>
    <mergeCell ref="B301:B303"/>
    <mergeCell ref="A304:A306"/>
    <mergeCell ref="B304:B306"/>
    <mergeCell ref="A307:A309"/>
    <mergeCell ref="A346:AD346"/>
    <mergeCell ref="A348:A349"/>
    <mergeCell ref="B348:B349"/>
    <mergeCell ref="C348:C349"/>
    <mergeCell ref="D348:AA348"/>
    <mergeCell ref="AB348:AB350"/>
    <mergeCell ref="AC348:AD349"/>
    <mergeCell ref="D349:E349"/>
    <mergeCell ref="F349:G349"/>
    <mergeCell ref="H349:I349"/>
    <mergeCell ref="A352:A354"/>
    <mergeCell ref="B352:B354"/>
    <mergeCell ref="AB352:AC352"/>
    <mergeCell ref="J349:K349"/>
    <mergeCell ref="L349:M349"/>
    <mergeCell ref="N349:O349"/>
    <mergeCell ref="P349:Q349"/>
    <mergeCell ref="R349:S349"/>
    <mergeCell ref="T349:U349"/>
    <mergeCell ref="B361:B363"/>
    <mergeCell ref="V349:W349"/>
    <mergeCell ref="X349:Y349"/>
    <mergeCell ref="Z349:AA349"/>
    <mergeCell ref="C350:AA350"/>
    <mergeCell ref="AB351:AD351"/>
    <mergeCell ref="A364:A366"/>
    <mergeCell ref="B364:B366"/>
    <mergeCell ref="A367:AA367"/>
    <mergeCell ref="A368:A370"/>
    <mergeCell ref="B368:B370"/>
    <mergeCell ref="A355:A357"/>
    <mergeCell ref="B355:B357"/>
    <mergeCell ref="A358:A360"/>
    <mergeCell ref="B358:B360"/>
    <mergeCell ref="A361:A363"/>
  </mergeCells>
  <printOptions horizont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2022-01-26T15:26:26Z</cp:lastPrinted>
  <dcterms:created xsi:type="dcterms:W3CDTF">2009-03-24T11:43:27Z</dcterms:created>
  <dcterms:modified xsi:type="dcterms:W3CDTF">2022-01-28T12:40:38Z</dcterms:modified>
  <cp:category/>
  <cp:version/>
  <cp:contentType/>
  <cp:contentStatus/>
</cp:coreProperties>
</file>